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<sst xmlns="http://schemas.openxmlformats.org/spreadsheetml/2006/main" count="133" uniqueCount="53">
  <si>
    <t>N</t>
  </si>
  <si>
    <t>N+1</t>
  </si>
  <si>
    <t>Q</t>
  </si>
  <si>
    <t>PU</t>
  </si>
  <si>
    <t>T</t>
  </si>
  <si>
    <t>FORF IND</t>
  </si>
  <si>
    <t>FORF GROUP</t>
  </si>
  <si>
    <t>BILLET</t>
  </si>
  <si>
    <t>ecarts</t>
  </si>
  <si>
    <t>FAV</t>
  </si>
  <si>
    <t>Q0</t>
  </si>
  <si>
    <t>P0</t>
  </si>
  <si>
    <t>T0</t>
  </si>
  <si>
    <t>Q1</t>
  </si>
  <si>
    <t>P1</t>
  </si>
  <si>
    <t>T1</t>
  </si>
  <si>
    <t>ecart sur prix (avec volumes n+1)</t>
  </si>
  <si>
    <t xml:space="preserve">var </t>
  </si>
  <si>
    <t>VOL N+1</t>
  </si>
  <si>
    <t xml:space="preserve">ECART </t>
  </si>
  <si>
    <t>ecart sur VOLUMES (avec PRIX n)</t>
  </si>
  <si>
    <t>PRIX N</t>
  </si>
  <si>
    <t xml:space="preserve">ECARTS SUR CA </t>
  </si>
  <si>
    <t xml:space="preserve">ECART SUR PRIX </t>
  </si>
  <si>
    <t>ECART SUR QUANTITES</t>
  </si>
  <si>
    <t xml:space="preserve">VOLUME </t>
  </si>
  <si>
    <t>COMPOSITION</t>
  </si>
  <si>
    <t>QS0</t>
  </si>
  <si>
    <t xml:space="preserve">JOURS </t>
  </si>
  <si>
    <t>QS1</t>
  </si>
  <si>
    <t xml:space="preserve">PRIX SEMAINE </t>
  </si>
  <si>
    <t>CA 0</t>
  </si>
  <si>
    <t xml:space="preserve">PM 0 </t>
  </si>
  <si>
    <t xml:space="preserve">SUIVANT COMPOSITION VENTES N </t>
  </si>
  <si>
    <t>%</t>
  </si>
  <si>
    <t>par semaine</t>
  </si>
  <si>
    <t>COMMENT RENDRE LES QUANTITES ADDITIONNABLES ?</t>
  </si>
  <si>
    <t>/ 7</t>
  </si>
  <si>
    <t>x 7</t>
  </si>
  <si>
    <t>composition N</t>
  </si>
  <si>
    <t>jours</t>
  </si>
  <si>
    <t xml:space="preserve">P0 semaine </t>
  </si>
  <si>
    <t>composition N+1</t>
  </si>
  <si>
    <t>VAR</t>
  </si>
  <si>
    <t>VOLUMES SEMAINE</t>
  </si>
  <si>
    <t>FORFAITS SEMAINE</t>
  </si>
  <si>
    <t>PM N</t>
  </si>
  <si>
    <t>MOYENNE DES PRIX</t>
  </si>
  <si>
    <t>PM N+1</t>
  </si>
  <si>
    <t>ECART COMPO</t>
  </si>
  <si>
    <t>volume QS0</t>
  </si>
  <si>
    <t xml:space="preserve">volume </t>
  </si>
  <si>
    <t>ECART VOLUME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</si>
</sst>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0\ _€_-;\-* #,##0.0000\ _€_-;_-* &quot;-&quot;????\ _€_-;_-@_-"/>
    <numFmt numFmtId="166" formatCode="_-* #,##0.0\ _€_-;\-* #,##0.0\ _€_-;_-* &quot;-&quot;?\ _€_-;_-@_-"/>
    <numFmt numFmtId="167" formatCode="_-* #,##0.000\ &quot;€&quot;_-;\-* #,##0.000\ &quot;€&quot;_-;_-* &quot;-&quot;???\ &quot;€&quot;_-;_-@_-"/>
    <numFmt numFmtId="168" formatCode="_-* #,##0.000\ _€_-;\-* #,##0.000\ _€_-;_-* &quot;-&quot;?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1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1" fontId="0" fillId="34" borderId="10" xfId="0" applyNumberForma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41" fontId="0" fillId="34" borderId="19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164" fontId="38" fillId="0" borderId="21" xfId="0" applyNumberFormat="1" applyFont="1" applyBorder="1" applyAlignment="1">
      <alignment horizontal="center"/>
    </xf>
    <xf numFmtId="164" fontId="38" fillId="33" borderId="2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1" fontId="0" fillId="0" borderId="18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41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1" fontId="39" fillId="33" borderId="29" xfId="0" applyNumberFormat="1" applyFont="1" applyFill="1" applyBorder="1" applyAlignment="1">
      <alignment/>
    </xf>
    <xf numFmtId="0" fontId="39" fillId="33" borderId="27" xfId="0" applyFont="1" applyFill="1" applyBorder="1" applyAlignment="1">
      <alignment/>
    </xf>
    <xf numFmtId="41" fontId="39" fillId="33" borderId="27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1" fontId="0" fillId="33" borderId="17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4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41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1" fontId="0" fillId="33" borderId="27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2" fontId="0" fillId="0" borderId="10" xfId="0" applyNumberFormat="1" applyBorder="1" applyAlignment="1">
      <alignment horizontal="center"/>
    </xf>
    <xf numFmtId="0" fontId="36" fillId="0" borderId="0" xfId="0" applyFont="1" applyAlignment="1">
      <alignment horizontal="left"/>
    </xf>
    <xf numFmtId="44" fontId="0" fillId="33" borderId="17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42" fontId="0" fillId="0" borderId="3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34" borderId="18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1" fontId="0" fillId="0" borderId="10" xfId="0" applyNumberFormat="1" applyBorder="1" applyAlignment="1">
      <alignment/>
    </xf>
    <xf numFmtId="166" fontId="0" fillId="0" borderId="18" xfId="0" applyNumberFormat="1" applyBorder="1" applyAlignment="1">
      <alignment horizontal="center"/>
    </xf>
    <xf numFmtId="44" fontId="0" fillId="33" borderId="27" xfId="0" applyNumberForma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9" fontId="0" fillId="35" borderId="32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9" fontId="41" fillId="35" borderId="32" xfId="0" applyNumberFormat="1" applyFont="1" applyFill="1" applyBorder="1" applyAlignment="1">
      <alignment horizontal="center"/>
    </xf>
    <xf numFmtId="42" fontId="40" fillId="0" borderId="10" xfId="0" applyNumberFormat="1" applyFont="1" applyBorder="1" applyAlignment="1">
      <alignment horizontal="center"/>
    </xf>
    <xf numFmtId="41" fontId="40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08"/>
  <sheetViews>
    <sheetView zoomScalePageLayoutView="0" workbookViewId="0" topLeftCell="B41">
      <selection activeCell="C44" sqref="C44:C51"/>
    </sheetView>
  </sheetViews>
  <sheetFormatPr defaultColWidth="11.421875" defaultRowHeight="15"/>
  <cols>
    <col min="1" max="1" width="19.140625" style="0" customWidth="1"/>
    <col min="2" max="3" width="11.421875" style="3" customWidth="1"/>
    <col min="4" max="4" width="11.7109375" style="3" bestFit="1" customWidth="1"/>
    <col min="5" max="10" width="11.421875" style="3" customWidth="1"/>
  </cols>
  <sheetData>
    <row r="6" ht="15.75" thickBot="1"/>
    <row r="7" spans="2:8" ht="15.75" thickBot="1">
      <c r="B7" s="4"/>
      <c r="C7" s="5" t="s">
        <v>0</v>
      </c>
      <c r="D7" s="6"/>
      <c r="E7" s="4"/>
      <c r="F7" s="5" t="s">
        <v>1</v>
      </c>
      <c r="G7" s="6"/>
      <c r="H7" s="3" t="s">
        <v>8</v>
      </c>
    </row>
    <row r="8" spans="1:8" ht="15">
      <c r="A8" s="1"/>
      <c r="B8" s="7" t="s">
        <v>2</v>
      </c>
      <c r="C8" s="7" t="s">
        <v>3</v>
      </c>
      <c r="D8" s="7" t="s">
        <v>4</v>
      </c>
      <c r="E8" s="7" t="s">
        <v>2</v>
      </c>
      <c r="F8" s="7" t="s">
        <v>3</v>
      </c>
      <c r="G8" s="7" t="s">
        <v>4</v>
      </c>
      <c r="H8" s="8"/>
    </row>
    <row r="9" spans="1:8" ht="15">
      <c r="A9" s="1"/>
      <c r="B9" s="8"/>
      <c r="C9" s="8"/>
      <c r="D9" s="8"/>
      <c r="E9" s="8"/>
      <c r="F9" s="8"/>
      <c r="G9" s="8"/>
      <c r="H9" s="8"/>
    </row>
    <row r="10" spans="1:8" ht="15">
      <c r="A10" s="1" t="s">
        <v>5</v>
      </c>
      <c r="B10" s="8"/>
      <c r="C10" s="8"/>
      <c r="D10" s="8"/>
      <c r="E10" s="8"/>
      <c r="F10" s="8"/>
      <c r="G10" s="8"/>
      <c r="H10" s="8"/>
    </row>
    <row r="11" spans="1:8" ht="15">
      <c r="A11" s="1"/>
      <c r="B11" s="8"/>
      <c r="C11" s="8"/>
      <c r="D11" s="8"/>
      <c r="E11" s="8"/>
      <c r="F11" s="8"/>
      <c r="G11" s="8"/>
      <c r="H11" s="8"/>
    </row>
    <row r="12" spans="1:8" ht="15">
      <c r="A12" s="1" t="s">
        <v>6</v>
      </c>
      <c r="B12" s="8"/>
      <c r="C12" s="8"/>
      <c r="D12" s="8"/>
      <c r="E12" s="8"/>
      <c r="F12" s="8"/>
      <c r="G12" s="8"/>
      <c r="H12" s="8"/>
    </row>
    <row r="13" spans="1:8" ht="15">
      <c r="A13" s="1"/>
      <c r="B13" s="8"/>
      <c r="C13" s="8"/>
      <c r="D13" s="8"/>
      <c r="E13" s="8"/>
      <c r="F13" s="8"/>
      <c r="G13" s="8"/>
      <c r="H13" s="8"/>
    </row>
    <row r="14" spans="1:8" ht="15">
      <c r="A14" s="1" t="s">
        <v>7</v>
      </c>
      <c r="B14" s="8"/>
      <c r="C14" s="8"/>
      <c r="D14" s="8"/>
      <c r="E14" s="8"/>
      <c r="F14" s="8"/>
      <c r="G14" s="8"/>
      <c r="H14" s="8"/>
    </row>
    <row r="15" spans="1:8" ht="15">
      <c r="A15" s="1"/>
      <c r="B15" s="8"/>
      <c r="C15" s="8"/>
      <c r="D15" s="8"/>
      <c r="E15" s="8"/>
      <c r="F15" s="8"/>
      <c r="G15" s="8"/>
      <c r="H15" s="8"/>
    </row>
    <row r="16" spans="2:3" ht="15">
      <c r="B16" s="3">
        <v>188</v>
      </c>
      <c r="C16" s="3">
        <v>191</v>
      </c>
    </row>
    <row r="17" spans="2:3" ht="15">
      <c r="B17" s="3">
        <v>0.25</v>
      </c>
      <c r="C17" s="3">
        <v>0.15</v>
      </c>
    </row>
    <row r="18" spans="2:3" ht="15">
      <c r="B18" s="3">
        <f>B16*B17</f>
        <v>47</v>
      </c>
      <c r="C18" s="3">
        <f>C16*C17</f>
        <v>28.65</v>
      </c>
    </row>
    <row r="19" spans="2:3" ht="15">
      <c r="B19" s="9">
        <f>B16-B18</f>
        <v>141</v>
      </c>
      <c r="C19" s="9">
        <f>C16-C18</f>
        <v>162.35</v>
      </c>
    </row>
    <row r="42" ht="15.75" thickBot="1"/>
    <row r="43" spans="2:8" ht="15.75" thickBot="1">
      <c r="B43" s="4"/>
      <c r="C43" s="5" t="s">
        <v>0</v>
      </c>
      <c r="D43" s="6"/>
      <c r="E43" s="4"/>
      <c r="F43" s="5" t="s">
        <v>1</v>
      </c>
      <c r="G43" s="6"/>
      <c r="H43" s="32" t="s">
        <v>8</v>
      </c>
    </row>
    <row r="44" spans="1:8" ht="15">
      <c r="A44" s="1"/>
      <c r="B44" s="7" t="s">
        <v>10</v>
      </c>
      <c r="C44" s="7" t="s">
        <v>11</v>
      </c>
      <c r="D44" s="7" t="s">
        <v>12</v>
      </c>
      <c r="E44" s="7" t="s">
        <v>13</v>
      </c>
      <c r="F44" s="7" t="s">
        <v>14</v>
      </c>
      <c r="G44" s="7" t="s">
        <v>15</v>
      </c>
      <c r="H44" s="7"/>
    </row>
    <row r="45" spans="1:8" ht="15">
      <c r="A45" s="1"/>
      <c r="B45" s="8"/>
      <c r="C45" s="8"/>
      <c r="D45" s="8"/>
      <c r="E45" s="8"/>
      <c r="F45" s="8"/>
      <c r="G45" s="8"/>
      <c r="H45" s="8"/>
    </row>
    <row r="46" spans="1:9" ht="15">
      <c r="A46" s="1" t="s">
        <v>5</v>
      </c>
      <c r="B46" s="10">
        <v>7400</v>
      </c>
      <c r="C46" s="10">
        <v>188</v>
      </c>
      <c r="D46" s="10">
        <f>C46*B46</f>
        <v>1391200</v>
      </c>
      <c r="E46" s="10">
        <v>7900</v>
      </c>
      <c r="F46" s="10">
        <v>191</v>
      </c>
      <c r="G46" s="10">
        <f>F46*E46</f>
        <v>1508900</v>
      </c>
      <c r="H46" s="10">
        <f>+G46-D46</f>
        <v>117700</v>
      </c>
      <c r="I46" s="3" t="s">
        <v>9</v>
      </c>
    </row>
    <row r="47" spans="1:8" ht="15">
      <c r="A47" s="1"/>
      <c r="B47" s="10"/>
      <c r="C47" s="10"/>
      <c r="D47" s="10"/>
      <c r="E47" s="10"/>
      <c r="F47" s="10"/>
      <c r="G47" s="10"/>
      <c r="H47" s="10"/>
    </row>
    <row r="48" spans="1:9" ht="15">
      <c r="A48" s="1" t="s">
        <v>6</v>
      </c>
      <c r="B48" s="10">
        <v>8400</v>
      </c>
      <c r="C48" s="10">
        <f>+B19</f>
        <v>141</v>
      </c>
      <c r="D48" s="10">
        <f>C48*B48</f>
        <v>1184400</v>
      </c>
      <c r="E48" s="10">
        <v>7500</v>
      </c>
      <c r="F48" s="10">
        <f>C19</f>
        <v>162.35</v>
      </c>
      <c r="G48" s="10">
        <f>F48*E48</f>
        <v>1217625</v>
      </c>
      <c r="H48" s="10">
        <f>+G48-D48</f>
        <v>33225</v>
      </c>
      <c r="I48" s="3" t="s">
        <v>9</v>
      </c>
    </row>
    <row r="49" spans="1:8" ht="15">
      <c r="A49" s="1"/>
      <c r="B49" s="10"/>
      <c r="C49" s="10"/>
      <c r="D49" s="10"/>
      <c r="E49" s="10"/>
      <c r="F49" s="10"/>
      <c r="G49" s="10"/>
      <c r="H49" s="10"/>
    </row>
    <row r="50" spans="1:9" ht="15">
      <c r="A50" s="1" t="s">
        <v>7</v>
      </c>
      <c r="B50" s="10">
        <v>36456</v>
      </c>
      <c r="C50" s="10">
        <v>34</v>
      </c>
      <c r="D50" s="10">
        <f>C50*B50</f>
        <v>1239504</v>
      </c>
      <c r="E50" s="10">
        <v>40026</v>
      </c>
      <c r="F50" s="10">
        <v>35</v>
      </c>
      <c r="G50" s="10">
        <f>F50*E50</f>
        <v>1400910</v>
      </c>
      <c r="H50" s="10">
        <f>+G50-D50</f>
        <v>161406</v>
      </c>
      <c r="I50" s="3" t="s">
        <v>9</v>
      </c>
    </row>
    <row r="51" spans="1:8" ht="15.75" thickBot="1">
      <c r="A51" s="1"/>
      <c r="B51" s="10"/>
      <c r="C51" s="10"/>
      <c r="D51" s="11"/>
      <c r="E51" s="10"/>
      <c r="F51" s="10"/>
      <c r="G51" s="11"/>
      <c r="H51" s="11"/>
    </row>
    <row r="52" spans="2:8" ht="15.75" thickBot="1">
      <c r="B52" s="12"/>
      <c r="C52" s="12"/>
      <c r="D52" s="13">
        <f>SUM(D46:D50)</f>
        <v>3815104</v>
      </c>
      <c r="E52" s="12"/>
      <c r="F52" s="12"/>
      <c r="G52" s="13">
        <f>SUM(G46:G50)</f>
        <v>4127435</v>
      </c>
      <c r="H52" s="31">
        <f>SUM(H46:H50)</f>
        <v>312331</v>
      </c>
    </row>
    <row r="60" ht="15">
      <c r="B60" s="18" t="s">
        <v>16</v>
      </c>
    </row>
    <row r="62" spans="1:6" ht="15">
      <c r="A62" s="1"/>
      <c r="B62" s="8" t="s">
        <v>11</v>
      </c>
      <c r="C62" s="8" t="s">
        <v>14</v>
      </c>
      <c r="D62" s="8" t="s">
        <v>17</v>
      </c>
      <c r="E62" s="16" t="s">
        <v>18</v>
      </c>
      <c r="F62" s="8" t="s">
        <v>19</v>
      </c>
    </row>
    <row r="63" spans="1:6" ht="15">
      <c r="A63" s="1"/>
      <c r="B63" s="8"/>
      <c r="C63" s="8"/>
      <c r="D63" s="8"/>
      <c r="E63" s="16"/>
      <c r="F63" s="8"/>
    </row>
    <row r="64" spans="1:7" ht="15">
      <c r="A64" s="1" t="s">
        <v>5</v>
      </c>
      <c r="B64" s="8"/>
      <c r="C64" s="8"/>
      <c r="D64" s="8"/>
      <c r="E64" s="17"/>
      <c r="F64" s="8"/>
      <c r="G64" s="3" t="s">
        <v>9</v>
      </c>
    </row>
    <row r="65" spans="1:6" ht="15">
      <c r="A65" s="1"/>
      <c r="B65" s="8"/>
      <c r="C65" s="8"/>
      <c r="D65" s="8"/>
      <c r="E65" s="17"/>
      <c r="F65" s="8"/>
    </row>
    <row r="66" spans="1:7" ht="15">
      <c r="A66" s="1" t="s">
        <v>6</v>
      </c>
      <c r="B66" s="8"/>
      <c r="C66" s="8"/>
      <c r="D66" s="8"/>
      <c r="E66" s="17"/>
      <c r="F66" s="10"/>
      <c r="G66" s="3" t="s">
        <v>9</v>
      </c>
    </row>
    <row r="67" spans="1:6" ht="15">
      <c r="A67" s="1"/>
      <c r="B67" s="8"/>
      <c r="C67" s="8"/>
      <c r="D67" s="8"/>
      <c r="E67" s="17"/>
      <c r="F67" s="8"/>
    </row>
    <row r="68" spans="1:7" ht="15">
      <c r="A68" s="1" t="s">
        <v>7</v>
      </c>
      <c r="B68" s="8"/>
      <c r="C68" s="8"/>
      <c r="D68" s="8"/>
      <c r="E68" s="17"/>
      <c r="F68" s="10"/>
      <c r="G68" s="3" t="s">
        <v>9</v>
      </c>
    </row>
    <row r="69" spans="1:6" ht="15">
      <c r="A69" s="1"/>
      <c r="B69" s="8"/>
      <c r="C69" s="8"/>
      <c r="D69" s="8"/>
      <c r="E69" s="17"/>
      <c r="F69" s="8"/>
    </row>
    <row r="70" ht="15.75" thickBot="1">
      <c r="F70" s="14">
        <v>223850.99999999997</v>
      </c>
    </row>
    <row r="76" ht="15">
      <c r="B76" s="9"/>
    </row>
    <row r="80" ht="15">
      <c r="B80" s="18" t="s">
        <v>16</v>
      </c>
    </row>
    <row r="82" spans="1:6" ht="15">
      <c r="A82" s="1"/>
      <c r="B82" s="8" t="s">
        <v>11</v>
      </c>
      <c r="C82" s="8" t="s">
        <v>14</v>
      </c>
      <c r="D82" s="8" t="s">
        <v>17</v>
      </c>
      <c r="E82" s="16" t="s">
        <v>18</v>
      </c>
      <c r="F82" s="8" t="s">
        <v>19</v>
      </c>
    </row>
    <row r="83" spans="1:6" ht="15.75" thickBot="1">
      <c r="A83" s="1"/>
      <c r="B83" s="8"/>
      <c r="C83" s="8"/>
      <c r="D83" s="21"/>
      <c r="E83" s="16"/>
      <c r="F83" s="8"/>
    </row>
    <row r="84" spans="1:7" ht="15">
      <c r="A84" s="1" t="s">
        <v>5</v>
      </c>
      <c r="B84" s="8">
        <v>188</v>
      </c>
      <c r="C84" s="19">
        <v>191</v>
      </c>
      <c r="D84" s="22">
        <f>C84-B84</f>
        <v>3</v>
      </c>
      <c r="E84" s="20">
        <v>7900</v>
      </c>
      <c r="F84" s="8">
        <f>+E84*D84</f>
        <v>23700</v>
      </c>
      <c r="G84" s="3" t="s">
        <v>9</v>
      </c>
    </row>
    <row r="85" spans="1:6" ht="15.75" thickBot="1">
      <c r="A85" s="1"/>
      <c r="B85" s="8"/>
      <c r="C85" s="19"/>
      <c r="D85" s="23">
        <f>C84/B84-1</f>
        <v>0.015957446808510634</v>
      </c>
      <c r="E85" s="20"/>
      <c r="F85" s="8"/>
    </row>
    <row r="86" spans="1:7" ht="15">
      <c r="A86" s="25" t="s">
        <v>6</v>
      </c>
      <c r="B86" s="8">
        <v>141</v>
      </c>
      <c r="C86" s="19">
        <v>162.35</v>
      </c>
      <c r="D86" s="22">
        <f>C86-B86</f>
        <v>21.349999999999994</v>
      </c>
      <c r="E86" s="20">
        <v>7500</v>
      </c>
      <c r="F86" s="15">
        <f>E86*D86</f>
        <v>160124.99999999997</v>
      </c>
      <c r="G86" s="3" t="s">
        <v>9</v>
      </c>
    </row>
    <row r="87" spans="1:6" ht="15.75" thickBot="1">
      <c r="A87" s="1"/>
      <c r="B87" s="8"/>
      <c r="C87" s="19"/>
      <c r="D87" s="24">
        <f>C86/B86-1</f>
        <v>0.15141843971631208</v>
      </c>
      <c r="E87" s="20"/>
      <c r="F87" s="8"/>
    </row>
    <row r="88" spans="1:7" ht="15">
      <c r="A88" s="1" t="s">
        <v>7</v>
      </c>
      <c r="B88" s="8">
        <v>34</v>
      </c>
      <c r="C88" s="19">
        <v>35</v>
      </c>
      <c r="D88" s="22">
        <f>C88-B88</f>
        <v>1</v>
      </c>
      <c r="E88" s="20">
        <v>40026</v>
      </c>
      <c r="F88" s="10">
        <f>E88*D88</f>
        <v>40026</v>
      </c>
      <c r="G88" s="3" t="s">
        <v>9</v>
      </c>
    </row>
    <row r="89" spans="1:6" ht="15.75" thickBot="1">
      <c r="A89" s="1"/>
      <c r="B89" s="8"/>
      <c r="C89" s="19"/>
      <c r="D89" s="23">
        <f>C88/B88-1</f>
        <v>0.02941176470588225</v>
      </c>
      <c r="E89" s="20"/>
      <c r="F89" s="8"/>
    </row>
    <row r="90" ht="15.75" thickBot="1">
      <c r="F90" s="14">
        <f>SUM(F84:F88)</f>
        <v>223850.99999999997</v>
      </c>
    </row>
    <row r="96" ht="15">
      <c r="B96" s="18" t="s">
        <v>20</v>
      </c>
    </row>
    <row r="98" spans="1:6" ht="15">
      <c r="A98" s="1"/>
      <c r="B98" s="8" t="s">
        <v>10</v>
      </c>
      <c r="C98" s="8" t="s">
        <v>13</v>
      </c>
      <c r="D98" s="8" t="s">
        <v>17</v>
      </c>
      <c r="E98" s="16" t="s">
        <v>21</v>
      </c>
      <c r="F98" s="8" t="s">
        <v>19</v>
      </c>
    </row>
    <row r="99" spans="1:6" ht="15">
      <c r="A99" s="1"/>
      <c r="B99" s="8"/>
      <c r="C99" s="8"/>
      <c r="D99" s="8"/>
      <c r="E99" s="16"/>
      <c r="F99" s="8"/>
    </row>
    <row r="100" spans="1:7" ht="15">
      <c r="A100" s="1" t="s">
        <v>5</v>
      </c>
      <c r="B100" s="10">
        <v>7400</v>
      </c>
      <c r="C100" s="10">
        <v>7900</v>
      </c>
      <c r="D100" s="10">
        <f>+C100-B100</f>
        <v>500</v>
      </c>
      <c r="E100" s="17">
        <v>188</v>
      </c>
      <c r="F100" s="10">
        <f>E100*D100</f>
        <v>94000</v>
      </c>
      <c r="G100" s="3" t="s">
        <v>9</v>
      </c>
    </row>
    <row r="101" spans="1:6" ht="15.75" thickBot="1">
      <c r="A101" s="1"/>
      <c r="B101" s="10"/>
      <c r="C101" s="10"/>
      <c r="D101" s="11"/>
      <c r="E101" s="17"/>
      <c r="F101" s="10"/>
    </row>
    <row r="102" spans="1:7" ht="15">
      <c r="A102" s="1" t="s">
        <v>6</v>
      </c>
      <c r="B102" s="10">
        <v>8400</v>
      </c>
      <c r="C102" s="26">
        <v>7500</v>
      </c>
      <c r="D102" s="28">
        <f>+C102-B102</f>
        <v>-900</v>
      </c>
      <c r="E102" s="20">
        <v>141</v>
      </c>
      <c r="F102" s="15">
        <f>E102*D102</f>
        <v>-126900</v>
      </c>
      <c r="G102" s="3" t="s">
        <v>9</v>
      </c>
    </row>
    <row r="103" spans="1:6" ht="15.75" thickBot="1">
      <c r="A103" s="1"/>
      <c r="B103" s="10"/>
      <c r="C103" s="26"/>
      <c r="D103" s="29">
        <f>C102/B102-1</f>
        <v>-0.1071428571428571</v>
      </c>
      <c r="E103" s="20"/>
      <c r="F103" s="10"/>
    </row>
    <row r="104" spans="1:7" ht="15">
      <c r="A104" s="1" t="s">
        <v>7</v>
      </c>
      <c r="B104" s="10">
        <v>36456</v>
      </c>
      <c r="C104" s="10">
        <v>40026</v>
      </c>
      <c r="D104" s="27">
        <f>+C104-B104</f>
        <v>3570</v>
      </c>
      <c r="E104" s="17">
        <v>34</v>
      </c>
      <c r="F104" s="10">
        <f>E104*D104</f>
        <v>121380</v>
      </c>
      <c r="G104" s="3" t="s">
        <v>9</v>
      </c>
    </row>
    <row r="105" spans="1:6" ht="15">
      <c r="A105" s="1"/>
      <c r="B105" s="10"/>
      <c r="C105" s="10"/>
      <c r="D105" s="10"/>
      <c r="E105" s="17"/>
      <c r="F105" s="10"/>
    </row>
    <row r="106" spans="2:6" ht="15.75" thickBot="1">
      <c r="B106" s="12"/>
      <c r="C106" s="12"/>
      <c r="F106" s="30">
        <f>SUM(F100:F104)</f>
        <v>88480</v>
      </c>
    </row>
    <row r="107" ht="15">
      <c r="F107" s="12"/>
    </row>
    <row r="108" ht="15">
      <c r="F10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26"/>
  <sheetViews>
    <sheetView zoomScalePageLayoutView="0" workbookViewId="0" topLeftCell="C7">
      <selection activeCell="E23" sqref="E23"/>
    </sheetView>
  </sheetViews>
  <sheetFormatPr defaultColWidth="11.421875" defaultRowHeight="15"/>
  <cols>
    <col min="4" max="4" width="15.421875" style="0" bestFit="1" customWidth="1"/>
    <col min="5" max="5" width="13.8515625" style="0" bestFit="1" customWidth="1"/>
  </cols>
  <sheetData>
    <row r="6" ht="15.75" thickBot="1"/>
    <row r="7" spans="3:5" ht="15">
      <c r="C7" s="33"/>
      <c r="D7" s="34" t="s">
        <v>22</v>
      </c>
      <c r="E7" s="35"/>
    </row>
    <row r="8" spans="3:5" ht="15">
      <c r="C8" s="36"/>
      <c r="D8" s="37"/>
      <c r="E8" s="38"/>
    </row>
    <row r="9" spans="3:5" ht="21.75" thickBot="1">
      <c r="C9" s="39"/>
      <c r="D9" s="41">
        <f>+Feuil1!H52</f>
        <v>312331</v>
      </c>
      <c r="E9" s="40"/>
    </row>
    <row r="12" ht="15.75" thickBot="1"/>
    <row r="13" spans="1:6" ht="15">
      <c r="A13" s="33" t="s">
        <v>23</v>
      </c>
      <c r="B13" s="35"/>
      <c r="E13" s="33" t="s">
        <v>24</v>
      </c>
      <c r="F13" s="35"/>
    </row>
    <row r="14" spans="1:6" ht="15">
      <c r="A14" s="36"/>
      <c r="B14" s="38"/>
      <c r="E14" s="36"/>
      <c r="F14" s="38"/>
    </row>
    <row r="15" spans="1:6" ht="15">
      <c r="A15" s="36"/>
      <c r="B15" s="38"/>
      <c r="E15" s="36"/>
      <c r="F15" s="38"/>
    </row>
    <row r="16" spans="1:6" ht="21.75" thickBot="1">
      <c r="A16" s="42">
        <f>+Feuil1!F90</f>
        <v>223850.99999999997</v>
      </c>
      <c r="B16" s="40"/>
      <c r="E16" s="43">
        <f>+Feuil1!F106</f>
        <v>88480</v>
      </c>
      <c r="F16" s="40"/>
    </row>
    <row r="20" ht="15.75" thickBot="1"/>
    <row r="21" spans="5:7" ht="15">
      <c r="E21" s="44" t="s">
        <v>19</v>
      </c>
      <c r="G21" s="44" t="s">
        <v>19</v>
      </c>
    </row>
    <row r="22" spans="5:7" ht="15">
      <c r="E22" s="45" t="s">
        <v>26</v>
      </c>
      <c r="G22" s="45" t="s">
        <v>25</v>
      </c>
    </row>
    <row r="23" spans="5:7" ht="15">
      <c r="E23" s="45"/>
      <c r="G23" s="45"/>
    </row>
    <row r="24" spans="5:7" ht="15">
      <c r="E24" s="45"/>
      <c r="G24" s="45"/>
    </row>
    <row r="25" spans="5:7" ht="15">
      <c r="E25" s="45"/>
      <c r="G25" s="45"/>
    </row>
    <row r="26" spans="5:7" ht="15.75" thickBot="1">
      <c r="E26" s="46"/>
      <c r="G26" s="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5"/>
  <sheetViews>
    <sheetView tabSelected="1" zoomScalePageLayoutView="0" workbookViewId="0" topLeftCell="A68">
      <selection activeCell="A89" sqref="A89"/>
    </sheetView>
  </sheetViews>
  <sheetFormatPr defaultColWidth="11.421875" defaultRowHeight="15"/>
  <cols>
    <col min="1" max="1" width="12.7109375" style="0" customWidth="1"/>
    <col min="2" max="2" width="11.140625" style="3" customWidth="1"/>
    <col min="3" max="3" width="17.140625" style="3" customWidth="1"/>
    <col min="4" max="4" width="13.57421875" style="3" customWidth="1"/>
    <col min="5" max="5" width="17.00390625" style="3" customWidth="1"/>
    <col min="6" max="6" width="12.00390625" style="3" customWidth="1"/>
    <col min="7" max="7" width="11.140625" style="3" customWidth="1"/>
    <col min="8" max="8" width="15.7109375" style="3" customWidth="1"/>
    <col min="9" max="9" width="13.8515625" style="3" customWidth="1"/>
  </cols>
  <sheetData>
    <row r="2" ht="21">
      <c r="B2" s="56" t="s">
        <v>36</v>
      </c>
    </row>
    <row r="7" ht="15.75" thickBot="1"/>
    <row r="8" spans="2:8" ht="15">
      <c r="B8" s="48"/>
      <c r="C8" s="49" t="s">
        <v>0</v>
      </c>
      <c r="D8" s="50"/>
      <c r="E8" s="49"/>
      <c r="F8" s="48" t="s">
        <v>1</v>
      </c>
      <c r="G8" s="49"/>
      <c r="H8" s="50"/>
    </row>
    <row r="9" spans="2:8" ht="15">
      <c r="B9" s="8" t="s">
        <v>10</v>
      </c>
      <c r="C9" s="8" t="s">
        <v>28</v>
      </c>
      <c r="D9" s="8" t="s">
        <v>27</v>
      </c>
      <c r="E9" s="8"/>
      <c r="F9" s="8" t="s">
        <v>13</v>
      </c>
      <c r="G9" s="8" t="s">
        <v>28</v>
      </c>
      <c r="H9" s="8" t="s">
        <v>29</v>
      </c>
    </row>
    <row r="10" spans="1:8" ht="15">
      <c r="A10" s="47"/>
      <c r="B10" s="8"/>
      <c r="C10" s="8"/>
      <c r="D10" s="8"/>
      <c r="E10" s="8"/>
      <c r="F10" s="8"/>
      <c r="G10" s="8"/>
      <c r="H10" s="8"/>
    </row>
    <row r="11" spans="1:8" ht="15">
      <c r="A11" s="47"/>
      <c r="B11" s="8"/>
      <c r="C11" s="8"/>
      <c r="D11" s="8"/>
      <c r="E11" s="8"/>
      <c r="F11" s="8"/>
      <c r="G11" s="8"/>
      <c r="H11" s="8"/>
    </row>
    <row r="12" spans="1:8" ht="15">
      <c r="A12" s="47" t="s">
        <v>5</v>
      </c>
      <c r="B12" s="8"/>
      <c r="C12" s="8"/>
      <c r="D12" s="8"/>
      <c r="E12" s="8"/>
      <c r="F12" s="8"/>
      <c r="G12" s="8"/>
      <c r="H12" s="8"/>
    </row>
    <row r="13" spans="1:8" ht="15">
      <c r="A13" s="47"/>
      <c r="B13" s="8"/>
      <c r="C13" s="8"/>
      <c r="D13" s="8"/>
      <c r="E13" s="8"/>
      <c r="F13" s="8"/>
      <c r="G13" s="8"/>
      <c r="H13" s="8"/>
    </row>
    <row r="14" spans="1:8" ht="15">
      <c r="A14" s="47" t="s">
        <v>6</v>
      </c>
      <c r="B14" s="8"/>
      <c r="C14" s="8"/>
      <c r="D14" s="8"/>
      <c r="E14" s="8"/>
      <c r="F14" s="8"/>
      <c r="G14" s="8"/>
      <c r="H14" s="8"/>
    </row>
    <row r="15" spans="1:8" ht="15">
      <c r="A15" s="47"/>
      <c r="B15" s="8"/>
      <c r="C15" s="8"/>
      <c r="D15" s="8"/>
      <c r="E15" s="8"/>
      <c r="F15" s="8"/>
      <c r="G15" s="8"/>
      <c r="H15" s="8"/>
    </row>
    <row r="16" spans="1:8" ht="15">
      <c r="A16" s="47" t="s">
        <v>7</v>
      </c>
      <c r="B16" s="8"/>
      <c r="C16" s="8"/>
      <c r="D16" s="8"/>
      <c r="E16" s="8"/>
      <c r="F16" s="8"/>
      <c r="G16" s="8"/>
      <c r="H16" s="8"/>
    </row>
    <row r="17" spans="1:8" ht="15">
      <c r="A17" s="47"/>
      <c r="B17" s="8"/>
      <c r="C17" s="8"/>
      <c r="D17" s="8"/>
      <c r="E17" s="8"/>
      <c r="F17" s="8"/>
      <c r="G17" s="8"/>
      <c r="H17" s="8"/>
    </row>
    <row r="18" spans="2:9" s="2" customFormat="1" ht="15.75" thickBot="1">
      <c r="B18" s="12"/>
      <c r="C18" s="12"/>
      <c r="D18" s="30">
        <f>+D43</f>
        <v>21008</v>
      </c>
      <c r="E18" s="57"/>
      <c r="F18" s="12"/>
      <c r="G18" s="12"/>
      <c r="H18" s="30">
        <f>+H43</f>
        <v>21118</v>
      </c>
      <c r="I18" s="12"/>
    </row>
    <row r="30" ht="15">
      <c r="B30" s="55" t="s">
        <v>44</v>
      </c>
    </row>
    <row r="32" ht="15.75" thickBot="1"/>
    <row r="33" spans="2:10" ht="15.75" thickBot="1">
      <c r="B33" s="4"/>
      <c r="C33" s="5" t="s">
        <v>0</v>
      </c>
      <c r="D33" s="5"/>
      <c r="E33" s="5"/>
      <c r="F33" s="4" t="s">
        <v>1</v>
      </c>
      <c r="G33" s="5"/>
      <c r="H33" s="5"/>
      <c r="I33" s="5"/>
      <c r="J33" s="44" t="s">
        <v>43</v>
      </c>
    </row>
    <row r="34" spans="2:10" ht="15.75" thickBot="1">
      <c r="B34" s="59" t="s">
        <v>10</v>
      </c>
      <c r="C34" s="60" t="s">
        <v>28</v>
      </c>
      <c r="D34" s="59" t="s">
        <v>27</v>
      </c>
      <c r="E34" s="60" t="s">
        <v>34</v>
      </c>
      <c r="F34" s="59" t="s">
        <v>13</v>
      </c>
      <c r="G34" s="62" t="s">
        <v>28</v>
      </c>
      <c r="H34" s="59" t="s">
        <v>29</v>
      </c>
      <c r="I34" s="5" t="s">
        <v>34</v>
      </c>
      <c r="J34" s="46" t="s">
        <v>51</v>
      </c>
    </row>
    <row r="35" spans="1:10" ht="15">
      <c r="A35" s="47"/>
      <c r="B35" s="7"/>
      <c r="C35" s="7"/>
      <c r="D35" s="7"/>
      <c r="E35" s="7"/>
      <c r="F35" s="7"/>
      <c r="G35" s="7"/>
      <c r="H35" s="53"/>
      <c r="I35" s="53"/>
      <c r="J35" s="77"/>
    </row>
    <row r="36" spans="1:10" ht="15">
      <c r="A36" s="47"/>
      <c r="B36" s="8"/>
      <c r="C36" s="8"/>
      <c r="D36" s="8"/>
      <c r="E36" s="8"/>
      <c r="F36" s="10"/>
      <c r="G36" s="8"/>
      <c r="H36" s="19"/>
      <c r="I36" s="19"/>
      <c r="J36" s="1"/>
    </row>
    <row r="37" spans="1:10" ht="15">
      <c r="A37" s="47" t="s">
        <v>5</v>
      </c>
      <c r="B37" s="10">
        <v>7400</v>
      </c>
      <c r="C37" s="8">
        <v>1</v>
      </c>
      <c r="D37" s="10">
        <f>+B37/C37</f>
        <v>7400</v>
      </c>
      <c r="E37" s="70">
        <f>D37/D43</f>
        <v>0.35224676313785225</v>
      </c>
      <c r="F37" s="10">
        <v>7900</v>
      </c>
      <c r="G37" s="8">
        <v>1</v>
      </c>
      <c r="H37" s="26">
        <f>+F37/G37</f>
        <v>7900</v>
      </c>
      <c r="I37" s="74">
        <f>+H37/H43</f>
        <v>0.3740884553461502</v>
      </c>
      <c r="J37" s="1"/>
    </row>
    <row r="38" spans="1:10" ht="15">
      <c r="A38" s="47"/>
      <c r="B38" s="10"/>
      <c r="C38" s="8"/>
      <c r="D38" s="10"/>
      <c r="E38" s="70"/>
      <c r="F38" s="10"/>
      <c r="G38" s="8"/>
      <c r="H38" s="26"/>
      <c r="I38" s="74"/>
      <c r="J38" s="1"/>
    </row>
    <row r="39" spans="1:10" ht="15">
      <c r="A39" s="47" t="s">
        <v>6</v>
      </c>
      <c r="B39" s="10">
        <v>8400</v>
      </c>
      <c r="C39" s="8">
        <v>1</v>
      </c>
      <c r="D39" s="10">
        <f>+B39/C39</f>
        <v>8400</v>
      </c>
      <c r="E39" s="70">
        <f>+D39/D43</f>
        <v>0.39984767707539987</v>
      </c>
      <c r="F39" s="10">
        <v>7500</v>
      </c>
      <c r="G39" s="8">
        <v>1</v>
      </c>
      <c r="H39" s="26">
        <f>+F39/G39</f>
        <v>7500</v>
      </c>
      <c r="I39" s="75">
        <f>+H39/H43</f>
        <v>0.3551472677336869</v>
      </c>
      <c r="J39" s="1"/>
    </row>
    <row r="40" spans="1:10" ht="15">
      <c r="A40" s="47"/>
      <c r="B40" s="10"/>
      <c r="C40" s="8"/>
      <c r="D40" s="10"/>
      <c r="E40" s="70"/>
      <c r="F40" s="10"/>
      <c r="G40" s="8"/>
      <c r="H40" s="26"/>
      <c r="I40" s="74"/>
      <c r="J40" s="1"/>
    </row>
    <row r="41" spans="1:10" ht="15">
      <c r="A41" s="47" t="s">
        <v>7</v>
      </c>
      <c r="B41" s="10">
        <v>36456</v>
      </c>
      <c r="C41" s="63" t="s">
        <v>37</v>
      </c>
      <c r="D41" s="10">
        <f>+B41/7</f>
        <v>5208</v>
      </c>
      <c r="E41" s="70">
        <f>+D41/D43</f>
        <v>0.24790555978674791</v>
      </c>
      <c r="F41" s="10">
        <v>40026</v>
      </c>
      <c r="G41" s="8">
        <v>7</v>
      </c>
      <c r="H41" s="26">
        <f>+F41/G41</f>
        <v>5718</v>
      </c>
      <c r="I41" s="75">
        <f>+H41/H43</f>
        <v>0.2707642769201629</v>
      </c>
      <c r="J41" s="1"/>
    </row>
    <row r="42" spans="1:10" ht="15.75" thickBot="1">
      <c r="A42" s="47"/>
      <c r="B42" s="10"/>
      <c r="C42" s="8"/>
      <c r="D42" s="10"/>
      <c r="E42" s="71"/>
      <c r="F42" s="10"/>
      <c r="G42" s="8"/>
      <c r="H42" s="26"/>
      <c r="I42" s="74"/>
      <c r="J42" s="1"/>
    </row>
    <row r="43" spans="1:11" ht="15.75" thickBot="1">
      <c r="A43" s="2"/>
      <c r="B43" s="12"/>
      <c r="C43" s="12"/>
      <c r="D43" s="51">
        <f>SUM(D37:D41)</f>
        <v>21008</v>
      </c>
      <c r="E43" s="72">
        <f>SUM(E36:E42)</f>
        <v>1</v>
      </c>
      <c r="F43" s="12"/>
      <c r="G43" s="12"/>
      <c r="H43" s="61">
        <f>SUM(H37:H41)</f>
        <v>21118</v>
      </c>
      <c r="I43" s="76">
        <f>SUM(I36:I42)</f>
        <v>1</v>
      </c>
      <c r="J43" s="78">
        <f>+H43-D43</f>
        <v>110</v>
      </c>
      <c r="K43" t="s">
        <v>45</v>
      </c>
    </row>
    <row r="44" spans="4:9" ht="15">
      <c r="D44" s="12"/>
      <c r="E44" s="73"/>
      <c r="I44" s="73"/>
    </row>
    <row r="48" ht="15">
      <c r="B48" s="55" t="s">
        <v>30</v>
      </c>
    </row>
    <row r="50" spans="2:4" ht="15">
      <c r="B50" s="8" t="s">
        <v>11</v>
      </c>
      <c r="C50" s="8" t="s">
        <v>40</v>
      </c>
      <c r="D50" s="8" t="s">
        <v>41</v>
      </c>
    </row>
    <row r="51" spans="1:4" ht="15">
      <c r="A51" s="47"/>
      <c r="B51" s="8"/>
      <c r="C51" s="8"/>
      <c r="D51" s="8"/>
    </row>
    <row r="52" spans="1:4" ht="15">
      <c r="A52" s="47" t="s">
        <v>5</v>
      </c>
      <c r="B52" s="10">
        <v>188</v>
      </c>
      <c r="C52" s="8">
        <v>1</v>
      </c>
      <c r="D52" s="64">
        <v>188</v>
      </c>
    </row>
    <row r="53" spans="1:4" ht="15">
      <c r="A53" s="47"/>
      <c r="B53" s="10"/>
      <c r="C53" s="8"/>
      <c r="D53" s="64"/>
    </row>
    <row r="54" spans="1:4" ht="15">
      <c r="A54" s="47" t="s">
        <v>6</v>
      </c>
      <c r="B54" s="10">
        <v>141</v>
      </c>
      <c r="C54" s="8">
        <v>1</v>
      </c>
      <c r="D54" s="64">
        <v>141</v>
      </c>
    </row>
    <row r="55" spans="1:4" ht="15">
      <c r="A55" s="47"/>
      <c r="B55" s="10"/>
      <c r="C55" s="8"/>
      <c r="D55" s="64"/>
    </row>
    <row r="56" spans="1:4" ht="15">
      <c r="A56" s="47" t="s">
        <v>7</v>
      </c>
      <c r="B56" s="10">
        <v>34</v>
      </c>
      <c r="C56" s="63" t="s">
        <v>38</v>
      </c>
      <c r="D56" s="64">
        <f>+B56*7</f>
        <v>238</v>
      </c>
    </row>
    <row r="57" spans="1:4" ht="15">
      <c r="A57" s="47"/>
      <c r="B57" s="10"/>
      <c r="C57" s="8"/>
      <c r="D57" s="8"/>
    </row>
    <row r="61" spans="3:5" ht="15">
      <c r="C61" s="55" t="s">
        <v>47</v>
      </c>
      <c r="E61" s="65"/>
    </row>
    <row r="62" ht="15.75" thickBot="1"/>
    <row r="63" spans="2:9" ht="15">
      <c r="B63" s="22" t="s">
        <v>41</v>
      </c>
      <c r="C63" s="82" t="s">
        <v>39</v>
      </c>
      <c r="D63" s="83" t="s">
        <v>46</v>
      </c>
      <c r="E63" s="82" t="s">
        <v>42</v>
      </c>
      <c r="F63" s="83" t="s">
        <v>48</v>
      </c>
      <c r="G63" s="58" t="s">
        <v>43</v>
      </c>
      <c r="H63" s="8" t="s">
        <v>50</v>
      </c>
      <c r="I63" s="8" t="s">
        <v>49</v>
      </c>
    </row>
    <row r="64" spans="1:9" ht="15">
      <c r="A64" s="47"/>
      <c r="B64" s="67"/>
      <c r="C64" s="52"/>
      <c r="D64" s="84"/>
      <c r="E64" s="52"/>
      <c r="F64" s="84"/>
      <c r="G64" s="58"/>
      <c r="H64" s="8"/>
      <c r="I64" s="8"/>
    </row>
    <row r="65" spans="1:9" ht="15">
      <c r="A65" s="47" t="s">
        <v>5</v>
      </c>
      <c r="B65" s="68">
        <f>C52*B52</f>
        <v>188</v>
      </c>
      <c r="C65" s="85">
        <f>E37</f>
        <v>0.35224676313785225</v>
      </c>
      <c r="D65" s="86">
        <f>C65*B65</f>
        <v>66.22239146991622</v>
      </c>
      <c r="E65" s="85">
        <f>+I37</f>
        <v>0.3740884553461502</v>
      </c>
      <c r="F65" s="86">
        <f>+E65*B65</f>
        <v>70.32862960507624</v>
      </c>
      <c r="G65" s="58"/>
      <c r="H65" s="8"/>
      <c r="I65" s="8"/>
    </row>
    <row r="66" spans="1:9" ht="15">
      <c r="A66" s="47"/>
      <c r="B66" s="68"/>
      <c r="C66" s="85"/>
      <c r="D66" s="86"/>
      <c r="E66" s="85"/>
      <c r="F66" s="86"/>
      <c r="G66" s="58"/>
      <c r="H66" s="8"/>
      <c r="I66" s="8"/>
    </row>
    <row r="67" spans="1:9" ht="15">
      <c r="A67" s="47" t="s">
        <v>6</v>
      </c>
      <c r="B67" s="68">
        <f>C54*B54</f>
        <v>141</v>
      </c>
      <c r="C67" s="85">
        <f>E39</f>
        <v>0.39984767707539987</v>
      </c>
      <c r="D67" s="86">
        <f>C67*B67</f>
        <v>56.378522467631385</v>
      </c>
      <c r="E67" s="89">
        <f>+I39</f>
        <v>0.3551472677336869</v>
      </c>
      <c r="F67" s="86">
        <f>+E67*B67</f>
        <v>50.07576475044985</v>
      </c>
      <c r="G67" s="58"/>
      <c r="H67" s="8"/>
      <c r="I67" s="8"/>
    </row>
    <row r="68" spans="1:9" ht="15">
      <c r="A68" s="47"/>
      <c r="B68" s="68"/>
      <c r="C68" s="85"/>
      <c r="D68" s="86"/>
      <c r="E68" s="85"/>
      <c r="F68" s="86"/>
      <c r="G68" s="58"/>
      <c r="H68" s="8"/>
      <c r="I68" s="8"/>
    </row>
    <row r="69" spans="1:9" ht="15">
      <c r="A69" s="47" t="s">
        <v>7</v>
      </c>
      <c r="B69" s="68">
        <f>+B56*7</f>
        <v>238</v>
      </c>
      <c r="C69" s="85">
        <f>E41</f>
        <v>0.24790555978674791</v>
      </c>
      <c r="D69" s="86">
        <f>C69*B69</f>
        <v>59.001523229246004</v>
      </c>
      <c r="E69" s="85">
        <f>+I41</f>
        <v>0.2707642769201629</v>
      </c>
      <c r="F69" s="86">
        <f>+E69*B69</f>
        <v>64.44189790699878</v>
      </c>
      <c r="G69" s="58"/>
      <c r="H69" s="8"/>
      <c r="I69" s="8"/>
    </row>
    <row r="70" spans="1:9" ht="15.75" thickBot="1">
      <c r="A70" s="47"/>
      <c r="B70" s="69"/>
      <c r="C70" s="87"/>
      <c r="D70" s="88"/>
      <c r="E70" s="87"/>
      <c r="F70" s="88"/>
      <c r="G70" s="58"/>
      <c r="H70" s="8"/>
      <c r="I70" s="8"/>
    </row>
    <row r="71" spans="4:9" ht="21.75" thickBot="1">
      <c r="D71" s="66">
        <f>SUM(D65:D69)</f>
        <v>181.6024371667936</v>
      </c>
      <c r="F71" s="80">
        <f>SUM(F65:F69)</f>
        <v>184.84629226252486</v>
      </c>
      <c r="G71" s="81">
        <f>+F71-D71</f>
        <v>3.2438550957312486</v>
      </c>
      <c r="H71" s="10">
        <f>D43</f>
        <v>21008</v>
      </c>
      <c r="I71" s="90">
        <f>H71*G71</f>
        <v>68146.90785112207</v>
      </c>
    </row>
    <row r="74" ht="15.75" thickBot="1"/>
    <row r="75" ht="15">
      <c r="G75" s="44" t="s">
        <v>43</v>
      </c>
    </row>
    <row r="76" spans="7:9" ht="15.75" thickBot="1">
      <c r="G76" s="46" t="s">
        <v>51</v>
      </c>
      <c r="H76" s="19" t="s">
        <v>46</v>
      </c>
      <c r="I76" s="8" t="s">
        <v>52</v>
      </c>
    </row>
    <row r="77" spans="2:9" ht="15">
      <c r="B77" s="8"/>
      <c r="C77" s="8"/>
      <c r="F77" s="47"/>
      <c r="G77" s="77"/>
      <c r="H77" s="19"/>
      <c r="I77" s="8"/>
    </row>
    <row r="78" spans="2:9" ht="15">
      <c r="B78" s="8"/>
      <c r="C78" s="8"/>
      <c r="F78" s="47" t="s">
        <v>5</v>
      </c>
      <c r="G78" s="1"/>
      <c r="H78" s="79">
        <v>66.22239146991622</v>
      </c>
      <c r="I78" s="8"/>
    </row>
    <row r="79" spans="2:9" ht="15">
      <c r="B79" s="8"/>
      <c r="C79" s="8"/>
      <c r="F79" s="47"/>
      <c r="G79" s="1"/>
      <c r="H79" s="79"/>
      <c r="I79" s="8"/>
    </row>
    <row r="80" spans="2:9" ht="15">
      <c r="B80" s="8"/>
      <c r="C80" s="8"/>
      <c r="F80" s="47" t="s">
        <v>6</v>
      </c>
      <c r="G80" s="1"/>
      <c r="H80" s="79">
        <v>56.378522467631385</v>
      </c>
      <c r="I80" s="8"/>
    </row>
    <row r="81" spans="2:9" ht="15">
      <c r="B81" s="8"/>
      <c r="C81" s="8"/>
      <c r="F81" s="47"/>
      <c r="G81" s="1"/>
      <c r="H81" s="79"/>
      <c r="I81" s="8"/>
    </row>
    <row r="82" spans="2:9" ht="15">
      <c r="B82" s="8"/>
      <c r="C82" s="8"/>
      <c r="F82" s="47" t="s">
        <v>7</v>
      </c>
      <c r="G82" s="1"/>
      <c r="H82" s="79">
        <v>59.001523229246004</v>
      </c>
      <c r="I82" s="8"/>
    </row>
    <row r="83" spans="2:9" ht="15">
      <c r="B83" s="8"/>
      <c r="C83" s="8"/>
      <c r="F83" s="47"/>
      <c r="G83" s="1"/>
      <c r="H83" s="19"/>
      <c r="I83" s="8"/>
    </row>
    <row r="84" spans="7:9" ht="21.75" thickBot="1">
      <c r="G84" s="78">
        <v>110</v>
      </c>
      <c r="H84" s="80">
        <v>181.6024371667936</v>
      </c>
      <c r="I84" s="91">
        <f>+H84*G84</f>
        <v>19976.268088347297</v>
      </c>
    </row>
    <row r="101" ht="15">
      <c r="B101" s="18" t="s">
        <v>33</v>
      </c>
    </row>
    <row r="102" spans="1:4" ht="15">
      <c r="A102" s="1"/>
      <c r="B102" s="8" t="s">
        <v>31</v>
      </c>
      <c r="C102" s="8" t="s">
        <v>27</v>
      </c>
      <c r="D102" s="8" t="s">
        <v>32</v>
      </c>
    </row>
    <row r="103" spans="1:4" ht="21">
      <c r="A103" s="1" t="s">
        <v>30</v>
      </c>
      <c r="B103" s="10">
        <f>+Feuil1!D52</f>
        <v>3815104</v>
      </c>
      <c r="C103" s="15">
        <f>+D43</f>
        <v>21008</v>
      </c>
      <c r="D103" s="54">
        <f>+B103/C103</f>
        <v>181.6024371667936</v>
      </c>
    </row>
    <row r="104" ht="15">
      <c r="D104" s="3" t="s">
        <v>35</v>
      </c>
    </row>
    <row r="105" spans="2:4" ht="15">
      <c r="B105"/>
      <c r="C105"/>
      <c r="D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ufrsegmi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2010-10-29T10:18:01Z</dcterms:created>
  <dcterms:modified xsi:type="dcterms:W3CDTF">2010-10-29T21:18:01Z</dcterms:modified>
  <cp:category/>
  <cp:version/>
  <cp:contentType/>
  <cp:contentStatus/>
</cp:coreProperties>
</file>