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780" windowHeight="8088" activeTab="0"/>
  </bookViews>
  <sheets>
    <sheet name="Pronos" sheetId="1" r:id="rId1"/>
    <sheet name="Impr." sheetId="2" r:id="rId2"/>
  </sheets>
  <definedNames>
    <definedName name="_xlnm.Print_Titles" localSheetId="1">'Impr.'!$A:$E,'Impr.'!$2:$3</definedName>
    <definedName name="_xlnm.Print_Titles" localSheetId="0">'Pronos'!$A:$F,'Pronos'!$2:$3</definedName>
    <definedName name="_xlnm.Print_Area" localSheetId="1">'Impr.'!$A$1:$O$39</definedName>
    <definedName name="_xlnm.Print_Area" localSheetId="0">'Pronos'!$A$1:$AL$30</definedName>
  </definedNames>
  <calcPr fullCalcOnLoad="1"/>
</workbook>
</file>

<file path=xl/sharedStrings.xml><?xml version="1.0" encoding="utf-8"?>
<sst xmlns="http://schemas.openxmlformats.org/spreadsheetml/2006/main" count="175" uniqueCount="46">
  <si>
    <t>RESULTAT</t>
  </si>
  <si>
    <t>PARIS</t>
  </si>
  <si>
    <t>TOULOUSE</t>
  </si>
  <si>
    <t>CLERMONT</t>
  </si>
  <si>
    <t>PERPIGNAN</t>
  </si>
  <si>
    <t>TOULON</t>
  </si>
  <si>
    <t>BIARRITZ</t>
  </si>
  <si>
    <t>CASTRES</t>
  </si>
  <si>
    <t>BAYONNE</t>
  </si>
  <si>
    <t>MONTPELLIER</t>
  </si>
  <si>
    <t>BRIVE</t>
  </si>
  <si>
    <t>AGEN</t>
  </si>
  <si>
    <t>Les équipes</t>
  </si>
  <si>
    <t>Issue de la finale</t>
  </si>
  <si>
    <t>1er trouvé bien placé</t>
  </si>
  <si>
    <t>2è trouvé bien placé</t>
  </si>
  <si>
    <t>3è à 6è trouvé bien placé</t>
  </si>
  <si>
    <t>1er ou 2è trouvé inversé</t>
  </si>
  <si>
    <t>13è ou 14è trouvé bien placé</t>
  </si>
  <si>
    <t>13è ou 14è trouvé inversé</t>
  </si>
  <si>
    <t>Vainqueur finale trouvé</t>
  </si>
  <si>
    <t>Finaliste perdant trouvé</t>
  </si>
  <si>
    <t>Vainqueur en finaliste perdant</t>
  </si>
  <si>
    <t>Finaliste mis en vainqueur</t>
  </si>
  <si>
    <r>
      <t xml:space="preserve">Le classement final
</t>
    </r>
    <r>
      <rPr>
        <b/>
        <sz val="10"/>
        <rFont val="Arial"/>
        <family val="2"/>
      </rPr>
      <t>à l'issue du championnat</t>
    </r>
  </si>
  <si>
    <r>
      <t>Points</t>
    </r>
    <r>
      <rPr>
        <sz val="10"/>
        <color indexed="10"/>
        <rFont val="Arial"/>
        <family val="2"/>
      </rPr>
      <t xml:space="preserve"> (30 max !)</t>
    </r>
  </si>
  <si>
    <t>1er à 6è trouvé mal placé</t>
  </si>
  <si>
    <t>Le classement des pronos</t>
  </si>
  <si>
    <t>Mr ROUGERIE</t>
  </si>
  <si>
    <t>The MARVELLOUS DRIVER</t>
  </si>
  <si>
    <t>SPIDERMAN</t>
  </si>
  <si>
    <t>ROKOCOKO</t>
  </si>
  <si>
    <t>TBONE66</t>
  </si>
  <si>
    <t>BRENNUS</t>
  </si>
  <si>
    <t>LA FERMIERE</t>
  </si>
  <si>
    <t>VERONIKA</t>
  </si>
  <si>
    <t>BRIDGET</t>
  </si>
  <si>
    <t>RACING METRO</t>
  </si>
  <si>
    <t>BEGLES-BORDEAUX</t>
  </si>
  <si>
    <t>LOU</t>
  </si>
  <si>
    <t>Mise 10 euros</t>
  </si>
  <si>
    <t>ven 30/12/2011</t>
  </si>
  <si>
    <t>au ven 30/12/2011</t>
  </si>
  <si>
    <t>Pronostics TOP 14</t>
  </si>
  <si>
    <t>-</t>
  </si>
  <si>
    <t>LAURENT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</si>
</sst>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%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sz val="10"/>
      <color indexed="52"/>
      <name val="Arial"/>
      <family val="2"/>
    </font>
    <font>
      <b/>
      <sz val="14"/>
      <name val="Arial"/>
      <family val="2"/>
    </font>
    <font>
      <sz val="9"/>
      <color indexed="16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1"/>
      <color indexed="16"/>
      <name val="Arial"/>
      <family val="0"/>
    </font>
    <font>
      <b/>
      <i/>
      <sz val="10"/>
      <color indexed="16"/>
      <name val="Arial"/>
      <family val="0"/>
    </font>
    <font>
      <b/>
      <sz val="11"/>
      <color indexed="43"/>
      <name val="Arial"/>
      <family val="0"/>
    </font>
    <font>
      <b/>
      <i/>
      <sz val="10"/>
      <color indexed="9"/>
      <name val="Arial"/>
      <family val="0"/>
    </font>
    <font>
      <b/>
      <u val="single"/>
      <sz val="10"/>
      <color indexed="10"/>
      <name val="Arial"/>
      <family val="2"/>
    </font>
    <font>
      <sz val="9"/>
      <color indexed="23"/>
      <name val="Arial"/>
      <family val="2"/>
    </font>
    <font>
      <i/>
      <sz val="9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b/>
      <i/>
      <sz val="8"/>
      <color indexed="23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9"/>
      <name val="Arial"/>
      <family val="2"/>
    </font>
    <font>
      <b/>
      <i/>
      <sz val="10"/>
      <color indexed="23"/>
      <name val="Arial Black"/>
      <family val="2"/>
    </font>
    <font>
      <b/>
      <sz val="10"/>
      <color indexed="23"/>
      <name val="Arial Black"/>
      <family val="2"/>
    </font>
    <font>
      <b/>
      <sz val="12"/>
      <color indexed="10"/>
      <name val="Arial"/>
      <family val="2"/>
    </font>
    <font>
      <b/>
      <sz val="10"/>
      <color indexed="43"/>
      <name val="Arial"/>
      <family val="0"/>
    </font>
    <font>
      <sz val="9"/>
      <color indexed="9"/>
      <name val="Arial"/>
      <family val="0"/>
    </font>
    <font>
      <i/>
      <sz val="10"/>
      <color indexed="9"/>
      <name val="Arial"/>
      <family val="0"/>
    </font>
    <font>
      <i/>
      <sz val="9"/>
      <color indexed="9"/>
      <name val="Arial"/>
      <family val="0"/>
    </font>
    <font>
      <b/>
      <i/>
      <sz val="9"/>
      <color indexed="9"/>
      <name val="Arial"/>
      <family val="0"/>
    </font>
    <font>
      <sz val="9"/>
      <color indexed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dashDot"/>
    </border>
    <border>
      <left style="medium"/>
      <right style="medium"/>
      <top style="thin"/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 style="mediumDashed"/>
      <bottom style="medium"/>
    </border>
    <border>
      <left style="thin"/>
      <right style="medium"/>
      <top style="mediumDashed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7" fillId="6" borderId="11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2" fillId="0" borderId="17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0" fontId="20" fillId="9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" fontId="0" fillId="0" borderId="6" xfId="0" applyNumberFormat="1" applyBorder="1" applyAlignment="1">
      <alignment horizontal="center"/>
    </xf>
    <xf numFmtId="0" fontId="1" fillId="5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5" fillId="3" borderId="5" xfId="0" applyFont="1" applyFill="1" applyBorder="1" applyAlignment="1" applyProtection="1">
      <alignment horizontal="center" vertical="center" wrapText="1"/>
      <protection/>
    </xf>
    <xf numFmtId="0" fontId="20" fillId="9" borderId="1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5" fillId="5" borderId="5" xfId="0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23" xfId="0" applyFont="1" applyBorder="1" applyAlignment="1">
      <alignment/>
    </xf>
    <xf numFmtId="16" fontId="30" fillId="0" borderId="1" xfId="0" applyNumberFormat="1" applyFont="1" applyFill="1" applyBorder="1" applyAlignment="1" applyProtection="1">
      <alignment horizontal="center" vertical="center" wrapText="1"/>
      <protection/>
    </xf>
    <xf numFmtId="16" fontId="31" fillId="0" borderId="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15" fillId="7" borderId="5" xfId="0" applyFont="1" applyFill="1" applyBorder="1" applyAlignment="1" applyProtection="1">
      <alignment horizontal="center" vertical="center" wrapText="1"/>
      <protection/>
    </xf>
    <xf numFmtId="0" fontId="15" fillId="4" borderId="5" xfId="0" applyFont="1" applyFill="1" applyBorder="1" applyAlignment="1" applyProtection="1">
      <alignment horizontal="center" vertical="center" wrapText="1"/>
      <protection/>
    </xf>
    <xf numFmtId="0" fontId="15" fillId="6" borderId="5" xfId="0" applyFont="1" applyFill="1" applyBorder="1" applyAlignment="1" applyProtection="1">
      <alignment horizontal="center" vertical="center" wrapText="1"/>
      <protection/>
    </xf>
    <xf numFmtId="0" fontId="15" fillId="6" borderId="11" xfId="0" applyFont="1" applyFill="1" applyBorder="1" applyAlignment="1" applyProtection="1">
      <alignment horizontal="center" vertical="center" wrapText="1"/>
      <protection/>
    </xf>
    <xf numFmtId="0" fontId="33" fillId="8" borderId="5" xfId="0" applyFont="1" applyFill="1" applyBorder="1" applyAlignment="1" applyProtection="1">
      <alignment horizontal="center" vertical="center" wrapText="1"/>
      <protection/>
    </xf>
    <xf numFmtId="0" fontId="15" fillId="10" borderId="11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34" fillId="0" borderId="0" xfId="0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1" fontId="35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25" xfId="0" applyFont="1" applyBorder="1" applyAlignment="1">
      <alignment/>
    </xf>
    <xf numFmtId="1" fontId="39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23" xfId="0" applyFont="1" applyBorder="1" applyAlignment="1">
      <alignment/>
    </xf>
    <xf numFmtId="1" fontId="41" fillId="0" borderId="6" xfId="0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28" xfId="0" applyFont="1" applyBorder="1" applyAlignment="1">
      <alignment/>
    </xf>
    <xf numFmtId="1" fontId="41" fillId="0" borderId="29" xfId="0" applyNumberFormat="1" applyFont="1" applyBorder="1" applyAlignment="1">
      <alignment horizontal="center"/>
    </xf>
    <xf numFmtId="0" fontId="41" fillId="0" borderId="2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8" fillId="0" borderId="32" xfId="0" applyFont="1" applyBorder="1" applyAlignment="1">
      <alignment/>
    </xf>
    <xf numFmtId="1" fontId="6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9" fillId="0" borderId="36" xfId="0" applyFont="1" applyBorder="1" applyAlignment="1">
      <alignment/>
    </xf>
    <xf numFmtId="1" fontId="0" fillId="0" borderId="37" xfId="0" applyNumberForma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3" xfId="0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1"/>
  <sheetViews>
    <sheetView tabSelected="1" zoomScale="85" zoomScaleNormal="8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2" sqref="C12"/>
    </sheetView>
  </sheetViews>
  <sheetFormatPr defaultColWidth="11.421875" defaultRowHeight="12.75"/>
  <cols>
    <col min="1" max="1" width="26.7109375" style="3" customWidth="1"/>
    <col min="2" max="2" width="4.7109375" style="3" customWidth="1"/>
    <col min="3" max="3" width="20.7109375" style="17" customWidth="1"/>
    <col min="4" max="4" width="5.7109375" style="2" customWidth="1"/>
    <col min="5" max="5" width="4.7109375" style="10" customWidth="1"/>
    <col min="6" max="6" width="4.7109375" style="10" hidden="1" customWidth="1"/>
    <col min="7" max="7" width="20.7109375" style="14" customWidth="1"/>
    <col min="8" max="8" width="5.7109375" style="16" customWidth="1"/>
    <col min="9" max="9" width="20.7109375" style="14" customWidth="1"/>
    <col min="10" max="10" width="5.7109375" style="16" customWidth="1"/>
    <col min="11" max="11" width="20.7109375" style="14" customWidth="1"/>
    <col min="12" max="12" width="5.7109375" style="16" customWidth="1"/>
    <col min="13" max="13" width="20.7109375" style="14" customWidth="1"/>
    <col min="14" max="14" width="5.7109375" style="16" customWidth="1"/>
    <col min="15" max="15" width="20.7109375" style="14" customWidth="1"/>
    <col min="16" max="16" width="5.7109375" style="16" customWidth="1"/>
    <col min="17" max="17" width="20.7109375" style="14" customWidth="1"/>
    <col min="18" max="18" width="5.7109375" style="16" customWidth="1"/>
    <col min="19" max="19" width="20.7109375" style="14" customWidth="1"/>
    <col min="20" max="20" width="5.7109375" style="16" customWidth="1"/>
    <col min="21" max="21" width="20.7109375" style="14" customWidth="1"/>
    <col min="22" max="22" width="5.7109375" style="16" customWidth="1"/>
    <col min="23" max="23" width="20.7109375" style="14" customWidth="1"/>
    <col min="24" max="24" width="5.7109375" style="16" customWidth="1"/>
    <col min="25" max="25" width="20.7109375" style="14" customWidth="1"/>
    <col min="26" max="26" width="5.7109375" style="16" customWidth="1"/>
    <col min="27" max="27" width="20.7109375" style="14" customWidth="1"/>
    <col min="28" max="28" width="5.7109375" style="16" customWidth="1"/>
    <col min="29" max="29" width="20.7109375" style="14" customWidth="1"/>
    <col min="30" max="30" width="5.7109375" style="16" customWidth="1"/>
    <col min="31" max="31" width="20.7109375" style="14" customWidth="1"/>
    <col min="32" max="32" width="5.7109375" style="16" customWidth="1"/>
    <col min="33" max="33" width="20.7109375" style="14" customWidth="1"/>
    <col min="34" max="34" width="5.7109375" style="16" customWidth="1"/>
    <col min="35" max="35" width="20.7109375" style="14" customWidth="1"/>
    <col min="36" max="36" width="5.7109375" style="16" customWidth="1"/>
    <col min="37" max="37" width="20.7109375" style="14" customWidth="1"/>
    <col min="38" max="38" width="5.7109375" style="16" customWidth="1"/>
    <col min="39" max="39" width="12.421875" style="0" customWidth="1"/>
    <col min="40" max="40" width="20.7109375" style="0" customWidth="1"/>
    <col min="75" max="16384" width="11.421875" style="3" customWidth="1"/>
  </cols>
  <sheetData>
    <row r="1" spans="3:74" s="9" customFormat="1" ht="15" customHeight="1" thickBot="1">
      <c r="C1" s="13"/>
      <c r="D1" s="7"/>
      <c r="E1" s="10"/>
      <c r="F1" s="10"/>
      <c r="G1" s="12"/>
      <c r="H1" s="20">
        <f>IF($D$2=0,0,H2/$D$2)</f>
        <v>0.56</v>
      </c>
      <c r="I1" s="12"/>
      <c r="J1" s="20">
        <f>IF($D$2=0,0,J2/$D$2)</f>
        <v>0.68</v>
      </c>
      <c r="K1" s="12"/>
      <c r="L1" s="20">
        <f>IF($D$2=0,0,L2/$D$2)</f>
        <v>0.64</v>
      </c>
      <c r="M1" s="12"/>
      <c r="N1" s="20">
        <f>IF($D$2=0,0,N2/$D$2)</f>
        <v>0.76</v>
      </c>
      <c r="O1" s="12"/>
      <c r="P1" s="20">
        <f>IF($D$2=0,0,P2/$D$2)</f>
        <v>0.52</v>
      </c>
      <c r="Q1" s="12"/>
      <c r="R1" s="20">
        <f>IF($D$2=0,0,R2/$D$2)</f>
        <v>0.6</v>
      </c>
      <c r="S1" s="12"/>
      <c r="T1" s="20">
        <f>IF($D$2=0,0,T2/$D$2)</f>
        <v>0.36</v>
      </c>
      <c r="U1" s="12"/>
      <c r="V1" s="20">
        <f>IF($D$2=0,0,V2/$D$2)</f>
        <v>0.4</v>
      </c>
      <c r="W1" s="12"/>
      <c r="X1" s="20">
        <f>IF($D$2=0,0,X2/$D$2)</f>
        <v>0.72</v>
      </c>
      <c r="Y1" s="12"/>
      <c r="Z1" s="20">
        <f>IF($D$2=0,0,Z2/$D$2)</f>
        <v>0.56</v>
      </c>
      <c r="AA1" s="12"/>
      <c r="AB1" s="20">
        <f>IF($D$2=0,0,AB2/$D$2)</f>
        <v>0</v>
      </c>
      <c r="AC1" s="12"/>
      <c r="AD1" s="20">
        <f>IF($D$2=0,0,AD2/$D$2)</f>
        <v>0</v>
      </c>
      <c r="AE1" s="12"/>
      <c r="AF1" s="20">
        <f>IF($D$2=0,0,AF2/$D$2)</f>
        <v>0</v>
      </c>
      <c r="AG1" s="12"/>
      <c r="AH1" s="20">
        <f>IF($D$2=0,0,AH2/$D$2)</f>
        <v>0</v>
      </c>
      <c r="AI1" s="12"/>
      <c r="AJ1" s="20">
        <f>IF($D$2=0,0,AJ2/$D$2)</f>
        <v>0</v>
      </c>
      <c r="AK1" s="12"/>
      <c r="AL1" s="20">
        <f>IF($D$2=0,0,AL2/$D$2)</f>
        <v>0</v>
      </c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s="14" customFormat="1" ht="33.75" customHeight="1" thickBot="1">
      <c r="A2" s="90" t="s">
        <v>43</v>
      </c>
      <c r="C2" s="11" t="s">
        <v>0</v>
      </c>
      <c r="D2" s="8">
        <f>SUM(D4:D19)</f>
        <v>25</v>
      </c>
      <c r="E2" s="10"/>
      <c r="F2" s="10"/>
      <c r="G2" s="46" t="s">
        <v>28</v>
      </c>
      <c r="H2" s="15">
        <f>SUM(H4:H13)</f>
        <v>14</v>
      </c>
      <c r="I2" s="46" t="s">
        <v>29</v>
      </c>
      <c r="J2" s="15">
        <f>SUM(J4:J13)</f>
        <v>17</v>
      </c>
      <c r="K2" s="46" t="s">
        <v>30</v>
      </c>
      <c r="L2" s="15">
        <f>SUM(L4:L13)</f>
        <v>16</v>
      </c>
      <c r="M2" s="46" t="s">
        <v>34</v>
      </c>
      <c r="N2" s="15">
        <f>SUM(N4:N13)</f>
        <v>19</v>
      </c>
      <c r="O2" s="46" t="s">
        <v>36</v>
      </c>
      <c r="P2" s="15">
        <f>SUM(P4:P13)</f>
        <v>13</v>
      </c>
      <c r="Q2" s="46" t="s">
        <v>31</v>
      </c>
      <c r="R2" s="15">
        <f>SUM(R4:R13)</f>
        <v>15</v>
      </c>
      <c r="S2" s="46" t="s">
        <v>32</v>
      </c>
      <c r="T2" s="15">
        <f>SUM(T4:T13)</f>
        <v>9</v>
      </c>
      <c r="U2" s="46" t="s">
        <v>35</v>
      </c>
      <c r="V2" s="15">
        <f>SUM(V4:V13)</f>
        <v>10</v>
      </c>
      <c r="W2" s="46" t="s">
        <v>33</v>
      </c>
      <c r="X2" s="15">
        <f>SUM(X4:X13)</f>
        <v>18</v>
      </c>
      <c r="Y2" s="46" t="s">
        <v>45</v>
      </c>
      <c r="Z2" s="15">
        <f>SUM(Z4:Z13)</f>
        <v>14</v>
      </c>
      <c r="AA2" s="46" t="s">
        <v>44</v>
      </c>
      <c r="AB2" s="15">
        <f>SUM(AB4:AB13)</f>
        <v>0</v>
      </c>
      <c r="AC2" s="46" t="s">
        <v>44</v>
      </c>
      <c r="AD2" s="15">
        <f>SUM(AD4:AD13)</f>
        <v>0</v>
      </c>
      <c r="AE2" s="46" t="s">
        <v>44</v>
      </c>
      <c r="AF2" s="15">
        <f>SUM(AF4:AF13)</f>
        <v>0</v>
      </c>
      <c r="AG2" s="46" t="s">
        <v>44</v>
      </c>
      <c r="AH2" s="15">
        <f>SUM(AH4:AH13)</f>
        <v>0</v>
      </c>
      <c r="AI2" s="46" t="s">
        <v>44</v>
      </c>
      <c r="AJ2" s="15">
        <f>SUM(AJ4:AJ13)</f>
        <v>0</v>
      </c>
      <c r="AK2" s="46" t="s">
        <v>44</v>
      </c>
      <c r="AL2" s="15">
        <f>SUM(AL4:AL13)</f>
        <v>0</v>
      </c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63" customFormat="1" ht="15" customHeight="1">
      <c r="A3" s="88" t="s">
        <v>42</v>
      </c>
      <c r="B3" s="58"/>
      <c r="C3" s="59"/>
      <c r="D3" s="59"/>
      <c r="E3" s="60"/>
      <c r="F3" s="60"/>
      <c r="G3" s="61"/>
      <c r="H3" s="62"/>
      <c r="I3" s="61"/>
      <c r="J3" s="62"/>
      <c r="K3" s="61"/>
      <c r="L3" s="62"/>
      <c r="M3" s="61"/>
      <c r="N3" s="62"/>
      <c r="O3" s="61"/>
      <c r="P3" s="62"/>
      <c r="Q3" s="61"/>
      <c r="R3" s="62"/>
      <c r="S3" s="61"/>
      <c r="T3" s="62"/>
      <c r="U3" s="61"/>
      <c r="V3" s="62"/>
      <c r="W3" s="61"/>
      <c r="X3" s="62"/>
      <c r="Y3" s="61"/>
      <c r="Z3" s="62"/>
      <c r="AA3" s="61"/>
      <c r="AB3" s="62"/>
      <c r="AC3" s="61"/>
      <c r="AD3" s="62"/>
      <c r="AE3" s="61"/>
      <c r="AF3" s="62"/>
      <c r="AG3" s="61"/>
      <c r="AH3" s="62"/>
      <c r="AI3" s="61"/>
      <c r="AJ3" s="62"/>
      <c r="AK3" s="61"/>
      <c r="AL3" s="62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</row>
    <row r="4" spans="1:38" ht="15" customHeight="1">
      <c r="A4" s="133" t="s">
        <v>24</v>
      </c>
      <c r="B4" s="32">
        <v>1</v>
      </c>
      <c r="C4" s="45" t="s">
        <v>2</v>
      </c>
      <c r="D4" s="40">
        <f>IF(C4="","",$B$16)</f>
        <v>5</v>
      </c>
      <c r="G4" s="25" t="s">
        <v>3</v>
      </c>
      <c r="H4" s="19">
        <f>IF($C4="","",IF(G4=$C4,$B$16,IF(G4=$C5,$B$18,IF(G4=$C6,$B$20,IF(G4=$C7,$B$20,IF(G4=$C8,$B$20,IF(G4=$C9,$B$20,0)))))))</f>
        <v>3</v>
      </c>
      <c r="I4" s="25" t="s">
        <v>2</v>
      </c>
      <c r="J4" s="19">
        <f>IF($C4="","",IF(I4=$C4,$B$16,IF(I4=$C5,$B$18,IF(I4=$C6,$B$20,IF(I4=$C7,$B$20,IF(I4=$C8,$B$20,IF(I4=$C9,$B$20,0)))))))</f>
        <v>5</v>
      </c>
      <c r="K4" s="25" t="s">
        <v>2</v>
      </c>
      <c r="L4" s="19">
        <f>IF($C4="","",IF(K4=$C4,$B$16,IF(K4=$C5,$B$18,IF(K4=$C6,$B$20,IF(K4=$C7,$B$20,IF(K4=$C8,$B$20,IF(K4=$C9,$B$20,0)))))))</f>
        <v>5</v>
      </c>
      <c r="M4" s="25" t="s">
        <v>2</v>
      </c>
      <c r="N4" s="19">
        <f>IF($C4="","",IF(M4=$C4,$B$16,IF(M4=$C5,$B$18,IF(M4=$C6,$B$20,IF(M4=$C7,$B$20,IF(M4=$C8,$B$20,IF(M4=$C9,$B$20,0)))))))</f>
        <v>5</v>
      </c>
      <c r="O4" s="25" t="s">
        <v>3</v>
      </c>
      <c r="P4" s="19">
        <f>IF($C4="","",IF(O4=$C4,$B$16,IF(O4=$C5,$B$18,IF(O4=$C6,$B$20,IF(O4=$C7,$B$20,IF(O4=$C8,$B$20,IF(O4=$C9,$B$20,0)))))))</f>
        <v>3</v>
      </c>
      <c r="Q4" s="25" t="s">
        <v>2</v>
      </c>
      <c r="R4" s="19">
        <f>IF($C4="","",IF(Q4=$C4,$B$16,IF(Q4=$C5,$B$18,IF(Q4=$C6,$B$20,IF(Q4=$C7,$B$20,IF(Q4=$C8,$B$20,IF(Q4=$C9,$B$20,0)))))))</f>
        <v>5</v>
      </c>
      <c r="S4" s="25" t="s">
        <v>5</v>
      </c>
      <c r="T4" s="19">
        <f>IF($C4="","",IF(S4=$C4,$B$16,IF(S4=$C5,$B$18,IF(S4=$C6,$B$20,IF(S4=$C7,$B$20,IF(S4=$C8,$B$20,IF(S4=$C9,$B$20,0)))))))</f>
        <v>2</v>
      </c>
      <c r="U4" s="25" t="s">
        <v>3</v>
      </c>
      <c r="V4" s="19">
        <f>IF($C4="","",IF(U4=$C4,$B$16,IF(U4=$C5,$B$18,IF(U4=$C6,$B$20,IF(U4=$C7,$B$20,IF(U4=$C8,$B$20,IF(U4=$C9,$B$20,0)))))))</f>
        <v>3</v>
      </c>
      <c r="W4" s="25" t="s">
        <v>2</v>
      </c>
      <c r="X4" s="19">
        <f>IF($C4="","",IF(W4=$C4,$B$16,IF(W4=$C5,$B$18,IF(W4=$C6,$B$20,IF(W4=$C7,$B$20,IF(W4=$C8,$B$20,IF(W4=$C9,$B$20,0)))))))</f>
        <v>5</v>
      </c>
      <c r="Y4" s="25" t="s">
        <v>3</v>
      </c>
      <c r="Z4" s="19">
        <f>IF($C4="","",IF(Y4=$C4,$B$16,IF(Y4=$C5,$B$18,IF(Y4=$C6,$B$20,IF(Y4=$C7,$B$20,IF(Y4=$C8,$B$20,IF(Y4=$C9,$B$20,0)))))))</f>
        <v>3</v>
      </c>
      <c r="AA4" s="25"/>
      <c r="AB4" s="19">
        <f>IF($C4="","",IF(AA4=$C4,$B$16,IF(AA4=$C5,$B$18,IF(AA4=$C6,$B$20,IF(AA4=$C7,$B$20,IF(AA4=$C8,$B$20,IF(AA4=$C9,$B$20,0)))))))</f>
        <v>0</v>
      </c>
      <c r="AC4" s="25"/>
      <c r="AD4" s="19">
        <f>IF($C4="","",IF(AC4=$C4,$B$16,IF(AC4=$C5,$B$18,IF(AC4=$C6,$B$20,IF(AC4=$C7,$B$20,IF(AC4=$C8,$B$20,IF(AC4=$C9,$B$20,0)))))))</f>
        <v>0</v>
      </c>
      <c r="AE4" s="25"/>
      <c r="AF4" s="19">
        <f>IF($C4="","",IF(AE4=$C4,$B$16,IF(AE4=$C5,$B$18,IF(AE4=$C6,$B$20,IF(AE4=$C7,$B$20,IF(AE4=$C8,$B$20,IF(AE4=$C9,$B$20,0)))))))</f>
        <v>0</v>
      </c>
      <c r="AG4" s="25"/>
      <c r="AH4" s="19">
        <f>IF($C4="","",IF(AG4=$C4,$B$16,IF(AG4=$C5,$B$18,IF(AG4=$C6,$B$20,IF(AG4=$C7,$B$20,IF(AG4=$C8,$B$20,IF(AG4=$C9,$B$20,0)))))))</f>
        <v>0</v>
      </c>
      <c r="AI4" s="25"/>
      <c r="AJ4" s="19">
        <f>IF($C4="","",IF(AI4=$C4,$B$16,IF(AI4=$C5,$B$18,IF(AI4=$C6,$B$20,IF(AI4=$C7,$B$20,IF(AI4=$C8,$B$20,IF(AI4=$C9,$B$20,0)))))))</f>
        <v>0</v>
      </c>
      <c r="AK4" s="25"/>
      <c r="AL4" s="19">
        <f>IF($C4="","",IF(AK4=$C4,$B$16,IF(AK4=$C5,$B$18,IF(AK4=$C6,$B$20,IF(AK4=$C7,$B$20,IF(AK4=$C8,$B$20,IF(AK4=$C9,$B$20,0)))))))</f>
        <v>0</v>
      </c>
    </row>
    <row r="5" spans="1:74" s="4" customFormat="1" ht="15" customHeight="1">
      <c r="A5" s="134"/>
      <c r="B5" s="23">
        <v>2</v>
      </c>
      <c r="C5" s="45" t="s">
        <v>3</v>
      </c>
      <c r="D5" s="40">
        <f>IF(C5="","",$B$17)</f>
        <v>4</v>
      </c>
      <c r="E5" s="1"/>
      <c r="F5" s="1"/>
      <c r="G5" s="25" t="s">
        <v>2</v>
      </c>
      <c r="H5" s="19">
        <f>IF($C5="","",IF(G5=$C5,$B$17,IF(G5=$C6,$B$20,IF(G5=$C7,$B$20,IF(G5=$C8,$B$20,IF(G5=$C9,$B$20,IF(G5=$C4,$B$18,0)))))))</f>
        <v>3</v>
      </c>
      <c r="I5" s="25" t="s">
        <v>3</v>
      </c>
      <c r="J5" s="19">
        <f>IF($C5="","",IF(I5=$C5,$B$17,IF(I5=$C6,$B$20,IF(I5=$C7,$B$20,IF(I5=$C8,$B$20,IF(I5=$C9,$B$20,IF(I5=$C4,$B$18,0)))))))</f>
        <v>4</v>
      </c>
      <c r="K5" s="25" t="s">
        <v>5</v>
      </c>
      <c r="L5" s="19">
        <f>IF($C5="","",IF(K5=$C5,$B$17,IF(K5=$C6,$B$20,IF(K5=$C7,$B$20,IF(K5=$C8,$B$20,IF(K5=$C9,$B$20,IF(K5=$C4,$B$18,0)))))))</f>
        <v>2</v>
      </c>
      <c r="M5" s="25" t="s">
        <v>3</v>
      </c>
      <c r="N5" s="19">
        <f>IF($C5="","",IF(M5=$C5,$B$17,IF(M5=$C6,$B$20,IF(M5=$C7,$B$20,IF(M5=$C8,$B$20,IF(M5=$C9,$B$20,IF(M5=$C4,$B$18,0)))))))</f>
        <v>4</v>
      </c>
      <c r="O5" s="25" t="s">
        <v>1</v>
      </c>
      <c r="P5" s="19">
        <f>IF($C5="","",IF(O5=$C5,$B$17,IF(O5=$C6,$B$20,IF(O5=$C7,$B$20,IF(O5=$C8,$B$20,IF(O5=$C9,$B$20,IF(O5=$C4,$B$18,0)))))))</f>
        <v>0</v>
      </c>
      <c r="Q5" s="25" t="s">
        <v>3</v>
      </c>
      <c r="R5" s="19">
        <f>IF($C5="","",IF(Q5=$C5,$B$17,IF(Q5=$C6,$B$20,IF(Q5=$C7,$B$20,IF(Q5=$C8,$B$20,IF(Q5=$C9,$B$20,IF(Q5=$C4,$B$18,0)))))))</f>
        <v>4</v>
      </c>
      <c r="S5" s="25" t="s">
        <v>2</v>
      </c>
      <c r="T5" s="19">
        <f>IF($C5="","",IF(S5=$C5,$B$17,IF(S5=$C6,$B$20,IF(S5=$C7,$B$20,IF(S5=$C8,$B$20,IF(S5=$C9,$B$20,IF(S5=$C4,$B$18,0)))))))</f>
        <v>3</v>
      </c>
      <c r="U5" s="25" t="s">
        <v>5</v>
      </c>
      <c r="V5" s="19">
        <f>IF($C5="","",IF(U5=$C5,$B$17,IF(U5=$C6,$B$20,IF(U5=$C7,$B$20,IF(U5=$C8,$B$20,IF(U5=$C9,$B$20,IF(U5=$C4,$B$18,0)))))))</f>
        <v>2</v>
      </c>
      <c r="W5" s="25" t="s">
        <v>3</v>
      </c>
      <c r="X5" s="19">
        <f>IF($C5="","",IF(W5=$C5,$B$17,IF(W5=$C6,$B$20,IF(W5=$C7,$B$20,IF(W5=$C8,$B$20,IF(W5=$C9,$B$20,IF(W5=$C4,$B$18,0)))))))</f>
        <v>4</v>
      </c>
      <c r="Y5" s="25" t="s">
        <v>2</v>
      </c>
      <c r="Z5" s="19">
        <f>IF($C5="","",IF(Y5=$C5,$B$17,IF(Y5=$C6,$B$20,IF(Y5=$C7,$B$20,IF(Y5=$C8,$B$20,IF(Y5=$C9,$B$20,IF(Y5=$C4,$B$18,0)))))))</f>
        <v>3</v>
      </c>
      <c r="AA5" s="25"/>
      <c r="AB5" s="19">
        <f>IF($C5="","",IF(AA5=$C5,$B$17,IF(AA5=$C6,$B$20,IF(AA5=$C7,$B$20,IF(AA5=$C8,$B$20,IF(AA5=$C9,$B$20,IF(AA5=$C4,$B$18,0)))))))</f>
        <v>0</v>
      </c>
      <c r="AC5" s="25"/>
      <c r="AD5" s="19">
        <f>IF($C5="","",IF(AC5=$C5,$B$17,IF(AC5=$C6,$B$20,IF(AC5=$C7,$B$20,IF(AC5=$C8,$B$20,IF(AC5=$C9,$B$20,IF(AC5=$C4,$B$18,0)))))))</f>
        <v>0</v>
      </c>
      <c r="AE5" s="25"/>
      <c r="AF5" s="19">
        <f>IF($C5="","",IF(AE5=$C5,$B$17,IF(AE5=$C6,$B$20,IF(AE5=$C7,$B$20,IF(AE5=$C8,$B$20,IF(AE5=$C9,$B$20,IF(AE5=$C4,$B$18,0)))))))</f>
        <v>0</v>
      </c>
      <c r="AG5" s="25"/>
      <c r="AH5" s="19">
        <f>IF($C5="","",IF(AG5=$C5,$B$17,IF(AG5=$C6,$B$20,IF(AG5=$C7,$B$20,IF(AG5=$C8,$B$20,IF(AG5=$C9,$B$20,IF(AG5=$C4,$B$18,0)))))))</f>
        <v>0</v>
      </c>
      <c r="AI5" s="25"/>
      <c r="AJ5" s="19">
        <f>IF($C5="","",IF(AI5=$C5,$B$17,IF(AI5=$C6,$B$20,IF(AI5=$C7,$B$20,IF(AI5=$C8,$B$20,IF(AI5=$C9,$B$20,IF(AI5=$C4,$B$18,0)))))))</f>
        <v>0</v>
      </c>
      <c r="AK5" s="25"/>
      <c r="AL5" s="19">
        <f>IF($C5="","",IF(AK5=$C5,$B$17,IF(AK5=$C6,$B$20,IF(AK5=$C7,$B$20,IF(AK5=$C8,$B$20,IF(AK5=$C9,$B$20,IF(AK5=$C4,$B$18,0)))))))</f>
        <v>0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5" customFormat="1" ht="15" customHeight="1">
      <c r="A6" s="134"/>
      <c r="B6" s="22">
        <v>3</v>
      </c>
      <c r="C6" s="43" t="s">
        <v>5</v>
      </c>
      <c r="D6" s="40">
        <f>IF(C6="","",$B$19)</f>
        <v>3</v>
      </c>
      <c r="E6" s="1"/>
      <c r="F6" s="1"/>
      <c r="G6" s="26" t="s">
        <v>1</v>
      </c>
      <c r="H6" s="19">
        <f>IF($C6="","",IF(G6=$C6,$B$19,IF(G6=$C7,$B$20,IF(G6=$C8,$B$20,IF(G6=$C9,$B$20,IF(G6=$C4,$B$20,IF(G6=$C5,$B$20,0)))))))</f>
        <v>0</v>
      </c>
      <c r="I6" s="26" t="s">
        <v>1</v>
      </c>
      <c r="J6" s="19">
        <f>IF($C6="","",IF(I6=$C6,$B$19,IF(I6=$C7,$B$20,IF(I6=$C8,$B$20,IF(I6=$C9,$B$20,IF(I6=$C4,$B$20,IF(I6=$C5,$B$20,0)))))))</f>
        <v>0</v>
      </c>
      <c r="K6" s="26" t="s">
        <v>3</v>
      </c>
      <c r="L6" s="19">
        <f>IF($C6="","",IF(K6=$C6,$B$19,IF(K6=$C7,$B$20,IF(K6=$C8,$B$20,IF(K6=$C9,$B$20,IF(K6=$C4,$B$20,IF(K6=$C5,$B$20,0)))))))</f>
        <v>2</v>
      </c>
      <c r="M6" s="26" t="s">
        <v>5</v>
      </c>
      <c r="N6" s="19">
        <f>IF($C6="","",IF(M6=$C6,$B$19,IF(M6=$C7,$B$20,IF(M6=$C8,$B$20,IF(M6=$C9,$B$20,IF(M6=$C4,$B$20,IF(M6=$C5,$B$20,0)))))))</f>
        <v>3</v>
      </c>
      <c r="O6" s="26" t="s">
        <v>5</v>
      </c>
      <c r="P6" s="19">
        <f>IF($C6="","",IF(O6=$C6,$B$19,IF(O6=$C7,$B$20,IF(O6=$C8,$B$20,IF(O6=$C9,$B$20,IF(O6=$C4,$B$20,IF(O6=$C5,$B$20,0)))))))</f>
        <v>3</v>
      </c>
      <c r="Q6" s="26" t="s">
        <v>1</v>
      </c>
      <c r="R6" s="19">
        <f>IF($C6="","",IF(Q6=$C6,$B$19,IF(Q6=$C7,$B$20,IF(Q6=$C8,$B$20,IF(Q6=$C9,$B$20,IF(Q6=$C4,$B$20,IF(Q6=$C5,$B$20,0)))))))</f>
        <v>0</v>
      </c>
      <c r="S6" s="26" t="s">
        <v>3</v>
      </c>
      <c r="T6" s="19">
        <f>IF($C6="","",IF(S6=$C6,$B$19,IF(S6=$C7,$B$20,IF(S6=$C8,$B$20,IF(S6=$C9,$B$20,IF(S6=$C4,$B$20,IF(S6=$C5,$B$20,0)))))))</f>
        <v>2</v>
      </c>
      <c r="U6" s="26" t="s">
        <v>2</v>
      </c>
      <c r="V6" s="19">
        <f>IF($C6="","",IF(U6=$C6,$B$19,IF(U6=$C7,$B$20,IF(U6=$C8,$B$20,IF(U6=$C9,$B$20,IF(U6=$C4,$B$20,IF(U6=$C5,$B$20,0)))))))</f>
        <v>2</v>
      </c>
      <c r="W6" s="26" t="s">
        <v>5</v>
      </c>
      <c r="X6" s="19">
        <f>IF($C6="","",IF(W6=$C6,$B$19,IF(W6=$C7,$B$20,IF(W6=$C8,$B$20,IF(W6=$C9,$B$20,IF(W6=$C4,$B$20,IF(W6=$C5,$B$20,0)))))))</f>
        <v>3</v>
      </c>
      <c r="Y6" s="26" t="s">
        <v>1</v>
      </c>
      <c r="Z6" s="19">
        <f>IF($C6="","",IF(Y6=$C6,$B$19,IF(Y6=$C7,$B$20,IF(Y6=$C8,$B$20,IF(Y6=$C9,$B$20,IF(Y6=$C4,$B$20,IF(Y6=$C5,$B$20,0)))))))</f>
        <v>0</v>
      </c>
      <c r="AA6" s="26"/>
      <c r="AB6" s="19">
        <f>IF($C6="","",IF(AA6=$C6,$B$19,IF(AA6=$C7,$B$20,IF(AA6=$C8,$B$20,IF(AA6=$C9,$B$20,IF(AA6=$C4,$B$20,IF(AA6=$C5,$B$20,0)))))))</f>
        <v>0</v>
      </c>
      <c r="AC6" s="26"/>
      <c r="AD6" s="19">
        <f>IF($C6="","",IF(AC6=$C6,$B$19,IF(AC6=$C7,$B$20,IF(AC6=$C8,$B$20,IF(AC6=$C9,$B$20,IF(AC6=$C4,$B$20,IF(AC6=$C5,$B$20,0)))))))</f>
        <v>0</v>
      </c>
      <c r="AE6" s="26"/>
      <c r="AF6" s="19">
        <f>IF($C6="","",IF(AE6=$C6,$B$19,IF(AE6=$C7,$B$20,IF(AE6=$C8,$B$20,IF(AE6=$C9,$B$20,IF(AE6=$C4,$B$20,IF(AE6=$C5,$B$20,0)))))))</f>
        <v>0</v>
      </c>
      <c r="AG6" s="26"/>
      <c r="AH6" s="19">
        <f>IF($C6="","",IF(AG6=$C6,$B$19,IF(AG6=$C7,$B$20,IF(AG6=$C8,$B$20,IF(AG6=$C9,$B$20,IF(AG6=$C4,$B$20,IF(AG6=$C5,$B$20,0)))))))</f>
        <v>0</v>
      </c>
      <c r="AI6" s="26"/>
      <c r="AJ6" s="19">
        <f>IF($C6="","",IF(AI6=$C6,$B$19,IF(AI6=$C7,$B$20,IF(AI6=$C8,$B$20,IF(AI6=$C9,$B$20,IF(AI6=$C4,$B$20,IF(AI6=$C5,$B$20,0)))))))</f>
        <v>0</v>
      </c>
      <c r="AK6" s="26"/>
      <c r="AL6" s="19">
        <f>IF($C6="","",IF(AK6=$C6,$B$19,IF(AK6=$C7,$B$20,IF(AK6=$C8,$B$20,IF(AK6=$C9,$B$20,IF(AK6=$C4,$B$20,IF(AK6=$C5,$B$20,0)))))))</f>
        <v>0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6" customFormat="1" ht="15" customHeight="1">
      <c r="A7" s="134"/>
      <c r="B7" s="22">
        <v>4</v>
      </c>
      <c r="C7" s="43" t="s">
        <v>7</v>
      </c>
      <c r="D7" s="40">
        <f>IF(C7="","",$B$19)</f>
        <v>3</v>
      </c>
      <c r="E7" s="1"/>
      <c r="F7" s="1"/>
      <c r="G7" s="26" t="s">
        <v>5</v>
      </c>
      <c r="H7" s="19">
        <f>IF($C7="","",IF(G7=$C7,$B$19,IF(G7=$C8,$B$20,IF(G7=$C9,$B$20,IF(G7=$C4,$B$20,IF(G7=$C5,$B$20,IF(G7=$C6,$B$20,0)))))))</f>
        <v>2</v>
      </c>
      <c r="I7" s="26" t="s">
        <v>5</v>
      </c>
      <c r="J7" s="19">
        <f>IF($C7="","",IF(I7=$C7,$B$19,IF(I7=$C8,$B$20,IF(I7=$C9,$B$20,IF(I7=$C4,$B$20,IF(I7=$C5,$B$20,IF(I7=$C6,$B$20,0)))))))</f>
        <v>2</v>
      </c>
      <c r="K7" s="26" t="s">
        <v>1</v>
      </c>
      <c r="L7" s="19">
        <f>IF($C7="","",IF(K7=$C7,$B$19,IF(K7=$C8,$B$20,IF(K7=$C9,$B$20,IF(K7=$C4,$B$20,IF(K7=$C5,$B$20,IF(K7=$C6,$B$20,0)))))))</f>
        <v>0</v>
      </c>
      <c r="M7" s="26" t="s">
        <v>7</v>
      </c>
      <c r="N7" s="19">
        <f>IF($C7="","",IF(M7=$C7,$B$19,IF(M7=$C8,$B$20,IF(M7=$C9,$B$20,IF(M7=$C4,$B$20,IF(M7=$C5,$B$20,IF(M7=$C6,$B$20,0)))))))</f>
        <v>3</v>
      </c>
      <c r="O7" s="26" t="s">
        <v>2</v>
      </c>
      <c r="P7" s="19">
        <f>IF($C7="","",IF(O7=$C7,$B$19,IF(O7=$C8,$B$20,IF(O7=$C9,$B$20,IF(O7=$C4,$B$20,IF(O7=$C5,$B$20,IF(O7=$C6,$B$20,0)))))))</f>
        <v>2</v>
      </c>
      <c r="Q7" s="26" t="s">
        <v>5</v>
      </c>
      <c r="R7" s="19">
        <f>IF($C7="","",IF(Q7=$C7,$B$19,IF(Q7=$C8,$B$20,IF(Q7=$C9,$B$20,IF(Q7=$C4,$B$20,IF(Q7=$C5,$B$20,IF(Q7=$C6,$B$20,0)))))))</f>
        <v>2</v>
      </c>
      <c r="S7" s="26" t="s">
        <v>11</v>
      </c>
      <c r="T7" s="19">
        <f>IF($C7="","",IF(S7=$C7,$B$19,IF(S7=$C8,$B$20,IF(S7=$C9,$B$20,IF(S7=$C4,$B$20,IF(S7=$C5,$B$20,IF(S7=$C6,$B$20,0)))))))</f>
        <v>0</v>
      </c>
      <c r="U7" s="26" t="s">
        <v>1</v>
      </c>
      <c r="V7" s="19">
        <f>IF($C7="","",IF(U7=$C7,$B$19,IF(U7=$C8,$B$20,IF(U7=$C9,$B$20,IF(U7=$C4,$B$20,IF(U7=$C5,$B$20,IF(U7=$C6,$B$20,0)))))))</f>
        <v>0</v>
      </c>
      <c r="W7" s="26" t="s">
        <v>37</v>
      </c>
      <c r="X7" s="19">
        <f>IF($C7="","",IF(W7=$C7,$B$19,IF(W7=$C8,$B$20,IF(W7=$C9,$B$20,IF(W7=$C4,$B$20,IF(W7=$C5,$B$20,IF(W7=$C6,$B$20,0)))))))</f>
        <v>2</v>
      </c>
      <c r="Y7" s="26" t="s">
        <v>7</v>
      </c>
      <c r="Z7" s="19">
        <f>IF($C7="","",IF(Y7=$C7,$B$19,IF(Y7=$C8,$B$20,IF(Y7=$C9,$B$20,IF(Y7=$C4,$B$20,IF(Y7=$C5,$B$20,IF(Y7=$C6,$B$20,0)))))))</f>
        <v>3</v>
      </c>
      <c r="AA7" s="26"/>
      <c r="AB7" s="19">
        <f>IF($C7="","",IF(AA7=$C7,$B$19,IF(AA7=$C8,$B$20,IF(AA7=$C9,$B$20,IF(AA7=$C4,$B$20,IF(AA7=$C5,$B$20,IF(AA7=$C6,$B$20,0)))))))</f>
        <v>0</v>
      </c>
      <c r="AC7" s="26"/>
      <c r="AD7" s="19">
        <f>IF($C7="","",IF(AC7=$C7,$B$19,IF(AC7=$C8,$B$20,IF(AC7=$C9,$B$20,IF(AC7=$C4,$B$20,IF(AC7=$C5,$B$20,IF(AC7=$C6,$B$20,0)))))))</f>
        <v>0</v>
      </c>
      <c r="AE7" s="26"/>
      <c r="AF7" s="19">
        <f>IF($C7="","",IF(AE7=$C7,$B$19,IF(AE7=$C8,$B$20,IF(AE7=$C9,$B$20,IF(AE7=$C4,$B$20,IF(AE7=$C5,$B$20,IF(AE7=$C6,$B$20,0)))))))</f>
        <v>0</v>
      </c>
      <c r="AG7" s="26"/>
      <c r="AH7" s="19">
        <f>IF($C7="","",IF(AG7=$C7,$B$19,IF(AG7=$C8,$B$20,IF(AG7=$C9,$B$20,IF(AG7=$C4,$B$20,IF(AG7=$C5,$B$20,IF(AG7=$C6,$B$20,0)))))))</f>
        <v>0</v>
      </c>
      <c r="AI7" s="26"/>
      <c r="AJ7" s="19">
        <f>IF($C7="","",IF(AI7=$C7,$B$19,IF(AI7=$C8,$B$20,IF(AI7=$C9,$B$20,IF(AI7=$C4,$B$20,IF(AI7=$C5,$B$20,IF(AI7=$C6,$B$20,0)))))))</f>
        <v>0</v>
      </c>
      <c r="AK7" s="26"/>
      <c r="AL7" s="19">
        <f>IF($C7="","",IF(AK7=$C7,$B$19,IF(AK7=$C8,$B$20,IF(AK7=$C9,$B$20,IF(AK7=$C4,$B$20,IF(AK7=$C5,$B$20,IF(AK7=$C6,$B$20,0)))))))</f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38" ht="15" customHeight="1">
      <c r="A8" s="134"/>
      <c r="B8" s="22">
        <v>5</v>
      </c>
      <c r="C8" s="43" t="s">
        <v>9</v>
      </c>
      <c r="D8" s="40">
        <f>IF(C8="","",$B$19)</f>
        <v>3</v>
      </c>
      <c r="E8" s="1"/>
      <c r="F8" s="1"/>
      <c r="G8" s="26" t="s">
        <v>7</v>
      </c>
      <c r="H8" s="19">
        <f>IF($C8="","",IF(G8=$C8,$B$19,IF(G8=$C9,$B$20,IF(G8=$C4,$B$20,IF(G8=$C5,$B$20,IF(G8=$C6,$B$20,IF(G8=$C7,$B$20,0)))))))</f>
        <v>2</v>
      </c>
      <c r="I8" s="26" t="s">
        <v>37</v>
      </c>
      <c r="J8" s="19">
        <f>IF($C8="","",IF(I8=$C8,$B$19,IF(I8=$C9,$B$20,IF(I8=$C4,$B$20,IF(I8=$C5,$B$20,IF(I8=$C6,$B$20,IF(I8=$C7,$B$20,0)))))))</f>
        <v>2</v>
      </c>
      <c r="K8" s="26" t="s">
        <v>7</v>
      </c>
      <c r="L8" s="19">
        <f>IF($C8="","",IF(K8=$C8,$B$19,IF(K8=$C9,$B$20,IF(K8=$C4,$B$20,IF(K8=$C5,$B$20,IF(K8=$C6,$B$20,IF(K8=$C7,$B$20,0)))))))</f>
        <v>2</v>
      </c>
      <c r="M8" s="26" t="s">
        <v>1</v>
      </c>
      <c r="N8" s="19">
        <f>IF($C8="","",IF(M8=$C8,$B$19,IF(M8=$C9,$B$20,IF(M8=$C4,$B$20,IF(M8=$C5,$B$20,IF(M8=$C6,$B$20,IF(M8=$C7,$B$20,0)))))))</f>
        <v>0</v>
      </c>
      <c r="O8" s="26" t="s">
        <v>11</v>
      </c>
      <c r="P8" s="19">
        <f>IF($C8="","",IF(O8=$C8,$B$19,IF(O8=$C9,$B$20,IF(O8=$C4,$B$20,IF(O8=$C5,$B$20,IF(O8=$C6,$B$20,IF(O8=$C7,$B$20,0)))))))</f>
        <v>0</v>
      </c>
      <c r="Q8" s="26" t="s">
        <v>37</v>
      </c>
      <c r="R8" s="19">
        <f>IF($C8="","",IF(Q8=$C8,$B$19,IF(Q8=$C9,$B$20,IF(Q8=$C4,$B$20,IF(Q8=$C5,$B$20,IF(Q8=$C6,$B$20,IF(Q8=$C7,$B$20,0)))))))</f>
        <v>2</v>
      </c>
      <c r="S8" s="26" t="s">
        <v>1</v>
      </c>
      <c r="T8" s="19">
        <f>IF($C8="","",IF(S8=$C8,$B$19,IF(S8=$C9,$B$20,IF(S8=$C4,$B$20,IF(S8=$C5,$B$20,IF(S8=$C6,$B$20,IF(S8=$C7,$B$20,0)))))))</f>
        <v>0</v>
      </c>
      <c r="U8" s="26" t="s">
        <v>11</v>
      </c>
      <c r="V8" s="19">
        <f>IF($C8="","",IF(U8=$C8,$B$19,IF(U8=$C9,$B$20,IF(U8=$C4,$B$20,IF(U8=$C5,$B$20,IF(U8=$C6,$B$20,IF(U8=$C7,$B$20,0)))))))</f>
        <v>0</v>
      </c>
      <c r="W8" s="26" t="s">
        <v>1</v>
      </c>
      <c r="X8" s="19">
        <f>IF($C8="","",IF(W8=$C8,$B$19,IF(W8=$C9,$B$20,IF(W8=$C4,$B$20,IF(W8=$C5,$B$20,IF(W8=$C6,$B$20,IF(W8=$C7,$B$20,0)))))))</f>
        <v>0</v>
      </c>
      <c r="Y8" s="26" t="s">
        <v>9</v>
      </c>
      <c r="Z8" s="19">
        <f>IF($C8="","",IF(Y8=$C8,$B$19,IF(Y8=$C9,$B$20,IF(Y8=$C4,$B$20,IF(Y8=$C5,$B$20,IF(Y8=$C6,$B$20,IF(Y8=$C7,$B$20,0)))))))</f>
        <v>3</v>
      </c>
      <c r="AA8" s="26"/>
      <c r="AB8" s="19">
        <f>IF($C8="","",IF(AA8=$C8,$B$19,IF(AA8=$C9,$B$20,IF(AA8=$C4,$B$20,IF(AA8=$C5,$B$20,IF(AA8=$C6,$B$20,IF(AA8=$C7,$B$20,0)))))))</f>
        <v>0</v>
      </c>
      <c r="AC8" s="26"/>
      <c r="AD8" s="19">
        <f>IF($C8="","",IF(AC8=$C8,$B$19,IF(AC8=$C9,$B$20,IF(AC8=$C4,$B$20,IF(AC8=$C5,$B$20,IF(AC8=$C6,$B$20,IF(AC8=$C7,$B$20,0)))))))</f>
        <v>0</v>
      </c>
      <c r="AE8" s="26"/>
      <c r="AF8" s="19">
        <f>IF($C8="","",IF(AE8=$C8,$B$19,IF(AE8=$C9,$B$20,IF(AE8=$C4,$B$20,IF(AE8=$C5,$B$20,IF(AE8=$C6,$B$20,IF(AE8=$C7,$B$20,0)))))))</f>
        <v>0</v>
      </c>
      <c r="AG8" s="26"/>
      <c r="AH8" s="19">
        <f>IF($C8="","",IF(AG8=$C8,$B$19,IF(AG8=$C9,$B$20,IF(AG8=$C4,$B$20,IF(AG8=$C5,$B$20,IF(AG8=$C6,$B$20,IF(AG8=$C7,$B$20,0)))))))</f>
        <v>0</v>
      </c>
      <c r="AI8" s="26"/>
      <c r="AJ8" s="19">
        <f>IF($C8="","",IF(AI8=$C8,$B$19,IF(AI8=$C9,$B$20,IF(AI8=$C4,$B$20,IF(AI8=$C5,$B$20,IF(AI8=$C6,$B$20,IF(AI8=$C7,$B$20,0)))))))</f>
        <v>0</v>
      </c>
      <c r="AK8" s="26"/>
      <c r="AL8" s="19">
        <f>IF($C8="","",IF(AK8=$C8,$B$19,IF(AK8=$C9,$B$20,IF(AK8=$C4,$B$20,IF(AK8=$C5,$B$20,IF(AK8=$C6,$B$20,IF(AK8=$C7,$B$20,0)))))))</f>
        <v>0</v>
      </c>
    </row>
    <row r="9" spans="1:74" s="4" customFormat="1" ht="15" customHeight="1">
      <c r="A9" s="134"/>
      <c r="B9" s="22">
        <v>6</v>
      </c>
      <c r="C9" s="44" t="s">
        <v>37</v>
      </c>
      <c r="D9" s="41">
        <f>IF(C9="","",$B$19)</f>
        <v>3</v>
      </c>
      <c r="E9" s="1"/>
      <c r="F9" s="1"/>
      <c r="G9" s="38" t="s">
        <v>9</v>
      </c>
      <c r="H9" s="39">
        <f>IF($C9="","",IF(G9=$C9,$B$19,IF(G9=$C4,$B$20,IF(G9=$C5,$B$20,IF(G9=$C6,$B$20,IF(G9=$C7,$B$20,IF(G9=$C8,$B$20,0)))))))</f>
        <v>2</v>
      </c>
      <c r="I9" s="38" t="s">
        <v>7</v>
      </c>
      <c r="J9" s="39">
        <f>IF($C9="","",IF(I9=$C9,$B$19,IF(I9=$C4,$B$20,IF(I9=$C5,$B$20,IF(I9=$C6,$B$20,IF(I9=$C7,$B$20,IF(I9=$C8,$B$20,0)))))))</f>
        <v>2</v>
      </c>
      <c r="K9" s="38" t="s">
        <v>37</v>
      </c>
      <c r="L9" s="39">
        <f>IF($C9="","",IF(K9=$C9,$B$19,IF(K9=$C4,$B$20,IF(K9=$C5,$B$20,IF(K9=$C6,$B$20,IF(K9=$C7,$B$20,IF(K9=$C8,$B$20,0)))))))</f>
        <v>3</v>
      </c>
      <c r="M9" s="38" t="s">
        <v>37</v>
      </c>
      <c r="N9" s="39">
        <f>IF($C9="","",IF(M9=$C9,$B$19,IF(M9=$C4,$B$20,IF(M9=$C5,$B$20,IF(M9=$C6,$B$20,IF(M9=$C7,$B$20,IF(M9=$C8,$B$20,0)))))))</f>
        <v>3</v>
      </c>
      <c r="O9" s="38" t="s">
        <v>37</v>
      </c>
      <c r="P9" s="39">
        <f>IF($C9="","",IF(O9=$C9,$B$19,IF(O9=$C4,$B$20,IF(O9=$C5,$B$20,IF(O9=$C6,$B$20,IF(O9=$C7,$B$20,IF(O9=$C8,$B$20,0)))))))</f>
        <v>3</v>
      </c>
      <c r="Q9" s="38" t="s">
        <v>11</v>
      </c>
      <c r="R9" s="39">
        <f>IF($C9="","",IF(Q9=$C9,$B$19,IF(Q9=$C4,$B$20,IF(Q9=$C5,$B$20,IF(Q9=$C6,$B$20,IF(Q9=$C7,$B$20,IF(Q9=$C8,$B$20,0)))))))</f>
        <v>0</v>
      </c>
      <c r="S9" s="38" t="s">
        <v>7</v>
      </c>
      <c r="T9" s="39">
        <f>IF($C9="","",IF(S9=$C9,$B$19,IF(S9=$C4,$B$20,IF(S9=$C5,$B$20,IF(S9=$C6,$B$20,IF(S9=$C7,$B$20,IF(S9=$C8,$B$20,0)))))))</f>
        <v>2</v>
      </c>
      <c r="U9" s="38" t="s">
        <v>7</v>
      </c>
      <c r="V9" s="39">
        <f>IF($C9="","",IF(U9=$C9,$B$19,IF(U9=$C4,$B$20,IF(U9=$C5,$B$20,IF(U9=$C6,$B$20,IF(U9=$C7,$B$20,IF(U9=$C8,$B$20,0)))))))</f>
        <v>2</v>
      </c>
      <c r="W9" s="38" t="s">
        <v>7</v>
      </c>
      <c r="X9" s="39">
        <f>IF($C9="","",IF(W9=$C9,$B$19,IF(W9=$C4,$B$20,IF(W9=$C5,$B$20,IF(W9=$C6,$B$20,IF(W9=$C7,$B$20,IF(W9=$C8,$B$20,0)))))))</f>
        <v>2</v>
      </c>
      <c r="Y9" s="38" t="s">
        <v>5</v>
      </c>
      <c r="Z9" s="39">
        <f>IF($C9="","",IF(Y9=$C9,$B$19,IF(Y9=$C4,$B$20,IF(Y9=$C5,$B$20,IF(Y9=$C6,$B$20,IF(Y9=$C7,$B$20,IF(Y9=$C8,$B$20,0)))))))</f>
        <v>2</v>
      </c>
      <c r="AA9" s="38"/>
      <c r="AB9" s="39">
        <f>IF($C9="","",IF(AA9=$C9,$B$19,IF(AA9=$C4,$B$20,IF(AA9=$C5,$B$20,IF(AA9=$C6,$B$20,IF(AA9=$C7,$B$20,IF(AA9=$C8,$B$20,0)))))))</f>
        <v>0</v>
      </c>
      <c r="AC9" s="38"/>
      <c r="AD9" s="39">
        <f>IF($C9="","",IF(AC9=$C9,$B$19,IF(AC9=$C4,$B$20,IF(AC9=$C5,$B$20,IF(AC9=$C6,$B$20,IF(AC9=$C7,$B$20,IF(AC9=$C8,$B$20,0)))))))</f>
        <v>0</v>
      </c>
      <c r="AE9" s="38"/>
      <c r="AF9" s="39">
        <f>IF($C9="","",IF(AE9=$C9,$B$19,IF(AE9=$C4,$B$20,IF(AE9=$C5,$B$20,IF(AE9=$C6,$B$20,IF(AE9=$C7,$B$20,IF(AE9=$C8,$B$20,0)))))))</f>
        <v>0</v>
      </c>
      <c r="AG9" s="38"/>
      <c r="AH9" s="39">
        <f>IF($C9="","",IF(AG9=$C9,$B$19,IF(AG9=$C4,$B$20,IF(AG9=$C5,$B$20,IF(AG9=$C6,$B$20,IF(AG9=$C7,$B$20,IF(AG9=$C8,$B$20,0)))))))</f>
        <v>0</v>
      </c>
      <c r="AI9" s="38"/>
      <c r="AJ9" s="39">
        <f>IF($C9="","",IF(AI9=$C9,$B$19,IF(AI9=$C4,$B$20,IF(AI9=$C5,$B$20,IF(AI9=$C6,$B$20,IF(AI9=$C7,$B$20,IF(AI9=$C8,$B$20,0)))))))</f>
        <v>0</v>
      </c>
      <c r="AK9" s="38"/>
      <c r="AL9" s="39">
        <f>IF($C9="","",IF(AK9=$C9,$B$19,IF(AK9=$C4,$B$20,IF(AK9=$C5,$B$20,IF(AK9=$C6,$B$20,IF(AK9=$C7,$B$20,IF(AK9=$C8,$B$20,0)))))))</f>
        <v>0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5" customFormat="1" ht="15" customHeight="1">
      <c r="A10" s="134"/>
      <c r="B10" s="24">
        <v>13</v>
      </c>
      <c r="C10" s="51" t="s">
        <v>10</v>
      </c>
      <c r="D10" s="42">
        <f>IF(C10="","",$B$21)</f>
        <v>2</v>
      </c>
      <c r="E10" s="1"/>
      <c r="F10" s="1"/>
      <c r="G10" s="37" t="s">
        <v>8</v>
      </c>
      <c r="H10" s="34">
        <f>IF($C10="","",IF(G10=$C10,$B$21,IF(G10=$C11,$B$22,0)))</f>
        <v>0</v>
      </c>
      <c r="I10" s="37" t="s">
        <v>6</v>
      </c>
      <c r="J10" s="34">
        <f>IF($C10="","",IF(I10=$C10,$B$21,IF(I10=$C11,$B$22,0)))</f>
        <v>0</v>
      </c>
      <c r="K10" s="37" t="s">
        <v>38</v>
      </c>
      <c r="L10" s="34">
        <f>IF($C10="","",IF(K10=$C10,$B$21,IF(K10=$C11,$B$22,0)))</f>
        <v>0</v>
      </c>
      <c r="M10" s="37" t="s">
        <v>39</v>
      </c>
      <c r="N10" s="34">
        <f>IF($C10="","",IF(M10=$C10,$B$21,IF(M10=$C11,$B$22,0)))</f>
        <v>1</v>
      </c>
      <c r="O10" s="37" t="s">
        <v>6</v>
      </c>
      <c r="P10" s="34">
        <f>IF($C10="","",IF(O10=$C10,$B$21,IF(O10=$C11,$B$22,0)))</f>
        <v>0</v>
      </c>
      <c r="Q10" s="37" t="s">
        <v>38</v>
      </c>
      <c r="R10" s="34">
        <f>IF($C10="","",IF(Q10=$C10,$B$21,IF(Q10=$C11,$B$22,0)))</f>
        <v>0</v>
      </c>
      <c r="S10" s="37" t="s">
        <v>6</v>
      </c>
      <c r="T10" s="34">
        <f>IF($C10="","",IF(S10=$C10,$B$21,IF(S10=$C11,$B$22,0)))</f>
        <v>0</v>
      </c>
      <c r="U10" s="37" t="s">
        <v>6</v>
      </c>
      <c r="V10" s="34">
        <f>IF($C10="","",IF(U10=$C10,$B$21,IF(U10=$C11,$B$22,0)))</f>
        <v>0</v>
      </c>
      <c r="W10" s="37" t="s">
        <v>38</v>
      </c>
      <c r="X10" s="34">
        <f>IF($C10="","",IF(W10=$C10,$B$21,IF(W10=$C11,$B$22,0)))</f>
        <v>0</v>
      </c>
      <c r="Y10" s="37" t="s">
        <v>8</v>
      </c>
      <c r="Z10" s="34">
        <f>IF($C10="","",IF(Y10=$C10,$B$21,IF(Y10=$C11,$B$22,0)))</f>
        <v>0</v>
      </c>
      <c r="AA10" s="37"/>
      <c r="AB10" s="34">
        <f>IF($C10="","",IF(AA10=$C10,$B$21,IF(AA10=$C11,$B$22,0)))</f>
        <v>0</v>
      </c>
      <c r="AC10" s="37"/>
      <c r="AD10" s="34">
        <f>IF($C10="","",IF(AC10=$C10,$B$21,IF(AC10=$C11,$B$22,0)))</f>
        <v>0</v>
      </c>
      <c r="AE10" s="37"/>
      <c r="AF10" s="34">
        <f>IF($C10="","",IF(AE10=$C10,$B$21,IF(AE10=$C11,$B$22,0)))</f>
        <v>0</v>
      </c>
      <c r="AG10" s="37"/>
      <c r="AH10" s="34">
        <f>IF($C10="","",IF(AG10=$C10,$B$21,IF(AG10=$C11,$B$22,0)))</f>
        <v>0</v>
      </c>
      <c r="AI10" s="37"/>
      <c r="AJ10" s="34">
        <f>IF($C10="","",IF(AI10=$C10,$B$21,IF(AI10=$C11,$B$22,0)))</f>
        <v>0</v>
      </c>
      <c r="AK10" s="37"/>
      <c r="AL10" s="34">
        <f>IF($C10="","",IF(AK10=$C10,$B$21,IF(AK10=$C11,$B$22,0)))</f>
        <v>0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6" customFormat="1" ht="15" customHeight="1" thickBot="1">
      <c r="A11" s="135"/>
      <c r="B11" s="24">
        <v>14</v>
      </c>
      <c r="C11" s="52" t="s">
        <v>39</v>
      </c>
      <c r="D11" s="47">
        <f>IF(C11="","",$B$21)</f>
        <v>2</v>
      </c>
      <c r="E11" s="1"/>
      <c r="F11" s="1"/>
      <c r="G11" s="35" t="s">
        <v>39</v>
      </c>
      <c r="H11" s="36">
        <f>IF($C11="","",IF(G11=$C11,$B$21,IF(G11=$C10,$B$22,0)))</f>
        <v>2</v>
      </c>
      <c r="I11" s="35" t="s">
        <v>39</v>
      </c>
      <c r="J11" s="36">
        <f>IF($C11="","",IF(I11=$C11,$B$21,IF(I11=$C10,$B$22,0)))</f>
        <v>2</v>
      </c>
      <c r="K11" s="35" t="s">
        <v>39</v>
      </c>
      <c r="L11" s="36">
        <f>IF($C11="","",IF(K11=$C11,$B$21,IF(K11=$C10,$B$22,0)))</f>
        <v>2</v>
      </c>
      <c r="M11" s="35" t="s">
        <v>6</v>
      </c>
      <c r="N11" s="36">
        <f>IF($C11="","",IF(M11=$C11,$B$21,IF(M11=$C10,$B$22,0)))</f>
        <v>0</v>
      </c>
      <c r="O11" s="35" t="s">
        <v>39</v>
      </c>
      <c r="P11" s="36">
        <f>IF($C11="","",IF(O11=$C11,$B$21,IF(O11=$C10,$B$22,0)))</f>
        <v>2</v>
      </c>
      <c r="Q11" s="35" t="s">
        <v>39</v>
      </c>
      <c r="R11" s="36">
        <f>IF($C11="","",IF(Q11=$C11,$B$21,IF(Q11=$C10,$B$22,0)))</f>
        <v>2</v>
      </c>
      <c r="S11" s="35" t="s">
        <v>38</v>
      </c>
      <c r="T11" s="36">
        <f>IF($C11="","",IF(S11=$C11,$B$21,IF(S11=$C10,$B$22,0)))</f>
        <v>0</v>
      </c>
      <c r="U11" s="35" t="s">
        <v>10</v>
      </c>
      <c r="V11" s="36">
        <f>IF($C11="","",IF(U11=$C11,$B$21,IF(U11=$C10,$B$22,0)))</f>
        <v>1</v>
      </c>
      <c r="W11" s="35" t="s">
        <v>39</v>
      </c>
      <c r="X11" s="36">
        <f>IF($C11="","",IF(W11=$C11,$B$21,IF(W11=$C10,$B$22,0)))</f>
        <v>2</v>
      </c>
      <c r="Y11" s="35" t="s">
        <v>38</v>
      </c>
      <c r="Z11" s="36">
        <f>IF($C11="","",IF(Y11=$C11,$B$21,IF(Y11=$C10,$B$22,0)))</f>
        <v>0</v>
      </c>
      <c r="AA11" s="35"/>
      <c r="AB11" s="36">
        <f>IF($C11="","",IF(AA11=$C11,$B$21,IF(AA11=$C10,$B$22,0)))</f>
        <v>0</v>
      </c>
      <c r="AC11" s="35"/>
      <c r="AD11" s="36">
        <f>IF($C11="","",IF(AC11=$C11,$B$21,IF(AC11=$C10,$B$22,0)))</f>
        <v>0</v>
      </c>
      <c r="AE11" s="35"/>
      <c r="AF11" s="36">
        <f>IF($C11="","",IF(AE11=$C11,$B$21,IF(AE11=$C10,$B$22,0)))</f>
        <v>0</v>
      </c>
      <c r="AG11" s="35"/>
      <c r="AH11" s="36">
        <f>IF($C11="","",IF(AG11=$C11,$B$21,IF(AG11=$C10,$B$22,0)))</f>
        <v>0</v>
      </c>
      <c r="AI11" s="35"/>
      <c r="AJ11" s="36">
        <f>IF($C11="","",IF(AI11=$C11,$B$21,IF(AI11=$C10,$B$22,0)))</f>
        <v>0</v>
      </c>
      <c r="AK11" s="35"/>
      <c r="AL11" s="36">
        <f>IF($C11="","",IF(AK11=$C11,$B$21,IF(AK11=$C10,$B$22,0)))</f>
        <v>0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38" ht="15" customHeight="1" thickTop="1">
      <c r="A12" s="136" t="s">
        <v>13</v>
      </c>
      <c r="B12" s="23">
        <v>1</v>
      </c>
      <c r="C12" s="56"/>
      <c r="D12" s="42">
        <f>IF(C12="","",$B$23)</f>
      </c>
      <c r="E12" s="1"/>
      <c r="F12" s="1"/>
      <c r="G12" s="33" t="s">
        <v>3</v>
      </c>
      <c r="H12" s="34">
        <f>IF($C12="","",IF(G12=$C12,$B$23,IF(G12=$C13,$B$26,0)))</f>
      </c>
      <c r="I12" s="33" t="s">
        <v>2</v>
      </c>
      <c r="J12" s="34">
        <f>IF($C12="","",IF(I12=$C12,$B$23,IF(I12=$C13,$B$26,0)))</f>
      </c>
      <c r="K12" s="33" t="s">
        <v>2</v>
      </c>
      <c r="L12" s="34">
        <f>IF($C12="","",IF(K12=$C12,$B$23,IF(K12=$C13,$B$26,0)))</f>
      </c>
      <c r="M12" s="33" t="s">
        <v>2</v>
      </c>
      <c r="N12" s="34">
        <f>IF($C12="","",IF(M12=$C12,$B$23,IF(M12=$C13,$B$26,0)))</f>
      </c>
      <c r="O12" s="33" t="s">
        <v>3</v>
      </c>
      <c r="P12" s="34">
        <f>IF($C12="","",IF(O12=$C12,$B$23,IF(O12=$C13,$B$26,0)))</f>
      </c>
      <c r="Q12" s="33" t="s">
        <v>2</v>
      </c>
      <c r="R12" s="34">
        <f>IF($C12="","",IF(Q12=$C12,$B$23,IF(Q12=$C13,$B$26,0)))</f>
      </c>
      <c r="S12" s="33" t="s">
        <v>5</v>
      </c>
      <c r="T12" s="34">
        <f>IF($C12="","",IF(S12=$C12,$B$23,IF(S12=$C13,$B$26,0)))</f>
      </c>
      <c r="U12" s="33" t="s">
        <v>3</v>
      </c>
      <c r="V12" s="34">
        <f>IF($C12="","",IF(U12=$C12,$B$23,IF(U12=$C13,$B$26,0)))</f>
      </c>
      <c r="W12" s="33" t="s">
        <v>2</v>
      </c>
      <c r="X12" s="34">
        <f>IF($C12="","",IF(W12=$C12,$B$23,IF(W12=$C13,$B$26,0)))</f>
      </c>
      <c r="Y12" s="33" t="s">
        <v>3</v>
      </c>
      <c r="Z12" s="34">
        <f>IF($C12="","",IF(Y12=$C12,$B$23,IF(Y12=$C13,$B$26,0)))</f>
      </c>
      <c r="AA12" s="33"/>
      <c r="AB12" s="34">
        <f>IF($C12="","",IF(AA12=$C12,$B$23,IF(AA12=$C13,$B$26,0)))</f>
      </c>
      <c r="AC12" s="33"/>
      <c r="AD12" s="34">
        <f>IF($C12="","",IF(AC12=$C12,$B$23,IF(AC12=$C13,$B$26,0)))</f>
      </c>
      <c r="AE12" s="33"/>
      <c r="AF12" s="34">
        <f>IF($C12="","",IF(AE12=$C12,$B$23,IF(AE12=$C13,$B$26,0)))</f>
      </c>
      <c r="AG12" s="33"/>
      <c r="AH12" s="34">
        <f>IF($C12="","",IF(AG12=$C12,$B$23,IF(AG12=$C13,$B$26,0)))</f>
      </c>
      <c r="AI12" s="33"/>
      <c r="AJ12" s="34">
        <f>IF($C12="","",IF(AI12=$C12,$B$23,IF(AI12=$C13,$B$26,0)))</f>
      </c>
      <c r="AK12" s="33"/>
      <c r="AL12" s="34">
        <f>IF($C12="","",IF(AK12=$C12,$B$23,IF(AK12=$C13,$B$26,0)))</f>
      </c>
    </row>
    <row r="13" spans="1:74" s="4" customFormat="1" ht="15" customHeight="1">
      <c r="A13" s="137"/>
      <c r="B13" s="23">
        <v>2</v>
      </c>
      <c r="C13" s="57"/>
      <c r="D13" s="40">
        <f>IF(C13="","",$B$24)</f>
      </c>
      <c r="E13" s="1"/>
      <c r="F13" s="1"/>
      <c r="G13" s="29" t="s">
        <v>1</v>
      </c>
      <c r="H13" s="19">
        <f>IF($C13="","",IF(G13=$C13,$B$24,IF(G13=$C12,$B$25,0)))</f>
      </c>
      <c r="I13" s="29" t="s">
        <v>5</v>
      </c>
      <c r="J13" s="19">
        <f>IF($C13="","",IF(I13=$C13,$B$24,IF(I13=$C12,$B$25,0)))</f>
      </c>
      <c r="K13" s="29" t="s">
        <v>5</v>
      </c>
      <c r="L13" s="19">
        <f>IF($C13="","",IF(K13=$C13,$B$24,IF(K13=$C12,$B$25,0)))</f>
      </c>
      <c r="M13" s="29" t="s">
        <v>3</v>
      </c>
      <c r="N13" s="19">
        <f>IF($C13="","",IF(M13=$C13,$B$24,IF(M13=$C12,$B$25,0)))</f>
      </c>
      <c r="O13" s="29" t="s">
        <v>1</v>
      </c>
      <c r="P13" s="19">
        <f>IF($C13="","",IF(O13=$C13,$B$24,IF(O13=$C12,$B$25,0)))</f>
      </c>
      <c r="Q13" s="29" t="s">
        <v>1</v>
      </c>
      <c r="R13" s="19">
        <f>IF($C13="","",IF(Q13=$C13,$B$24,IF(Q13=$C12,$B$25,0)))</f>
      </c>
      <c r="S13" s="29" t="s">
        <v>2</v>
      </c>
      <c r="T13" s="19">
        <f>IF($C13="","",IF(S13=$C13,$B$24,IF(S13=$C12,$B$25,0)))</f>
      </c>
      <c r="U13" s="29" t="s">
        <v>7</v>
      </c>
      <c r="V13" s="19">
        <f>IF($C13="","",IF(U13=$C13,$B$24,IF(U13=$C12,$B$25,0)))</f>
      </c>
      <c r="W13" s="29" t="s">
        <v>37</v>
      </c>
      <c r="X13" s="19">
        <f>IF($C13="","",IF(W13=$C13,$B$24,IF(W13=$C12,$B$25,0)))</f>
      </c>
      <c r="Y13" s="29" t="s">
        <v>2</v>
      </c>
      <c r="Z13" s="19">
        <f>IF($C13="","",IF(Y13=$C13,$B$24,IF(Y13=$C12,$B$25,0)))</f>
      </c>
      <c r="AA13" s="29"/>
      <c r="AB13" s="19">
        <f>IF($C13="","",IF(AA13=$C13,$B$24,IF(AA13=$C12,$B$25,0)))</f>
      </c>
      <c r="AC13" s="29"/>
      <c r="AD13" s="19">
        <f>IF($C13="","",IF(AC13=$C13,$B$24,IF(AC13=$C12,$B$25,0)))</f>
      </c>
      <c r="AE13" s="29"/>
      <c r="AF13" s="19">
        <f>IF($C13="","",IF(AE13=$C13,$B$24,IF(AE13=$C12,$B$25,0)))</f>
      </c>
      <c r="AG13" s="29"/>
      <c r="AH13" s="19">
        <f>IF($C13="","",IF(AG13=$C13,$B$24,IF(AG13=$C12,$B$25,0)))</f>
      </c>
      <c r="AI13" s="29"/>
      <c r="AJ13" s="19">
        <f>IF($C13="","",IF(AI13=$C13,$B$24,IF(AI13=$C12,$B$25,0)))</f>
      </c>
      <c r="AK13" s="29"/>
      <c r="AL13" s="19">
        <f>IF($C13="","",IF(AK13=$C13,$B$24,IF(AK13=$C12,$B$25,0)))</f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/>
      <c r="AO14" s="30"/>
      <c r="AP14" s="30"/>
      <c r="AQ14" s="30"/>
      <c r="AR14" s="30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5" customFormat="1" ht="27" customHeight="1">
      <c r="A15" s="53" t="s">
        <v>25</v>
      </c>
      <c r="B15" s="31"/>
      <c r="C15" s="18" t="s">
        <v>12</v>
      </c>
      <c r="D15" s="31"/>
      <c r="E15" s="138" t="s">
        <v>27</v>
      </c>
      <c r="F15" s="139"/>
      <c r="G15" s="139"/>
      <c r="H15" s="14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6" customFormat="1" ht="15" customHeight="1" thickBot="1">
      <c r="A16" s="48" t="s">
        <v>14</v>
      </c>
      <c r="B16" s="54">
        <v>5</v>
      </c>
      <c r="C16" s="50"/>
      <c r="D16"/>
      <c r="E16"/>
      <c r="F16"/>
      <c r="G16"/>
      <c r="H1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38" ht="15" customHeight="1">
      <c r="A17" s="48" t="s">
        <v>15</v>
      </c>
      <c r="B17" s="55">
        <v>4</v>
      </c>
      <c r="C17" s="49" t="s">
        <v>2</v>
      </c>
      <c r="D17"/>
      <c r="E17" s="107">
        <v>1</v>
      </c>
      <c r="F17" s="108">
        <v>1</v>
      </c>
      <c r="G17" s="109" t="str">
        <f aca="true" t="shared" si="0" ref="G17:G31">INDEX($K$17:$K$31,MATCH(F17,$J$17:$J$31,0),1)</f>
        <v>LA FERMIERE</v>
      </c>
      <c r="H17" s="110">
        <f aca="true" t="shared" si="1" ref="H17:H31">IF(G17="",0,INDEX($L$17:$L$31,MATCH(F17,$J$17:$J$31,0),1))</f>
        <v>19.17</v>
      </c>
      <c r="I17" s="86"/>
      <c r="J17" s="68">
        <f>RANK(L17,$L$17:$L$31)</f>
        <v>6</v>
      </c>
      <c r="K17" s="68" t="str">
        <f>G2</f>
        <v>Mr ROUGERIE</v>
      </c>
      <c r="L17" s="69">
        <f>H2+N17</f>
        <v>14.2</v>
      </c>
      <c r="M17" s="68"/>
      <c r="N17" s="70">
        <v>0.2</v>
      </c>
      <c r="O17" s="68"/>
      <c r="P17" s="86"/>
      <c r="Q17" s="86"/>
      <c r="R17" s="86"/>
      <c r="S17" s="86"/>
      <c r="T17" s="86"/>
      <c r="U17" s="8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74" s="4" customFormat="1" ht="15" customHeight="1">
      <c r="A18" s="48" t="s">
        <v>17</v>
      </c>
      <c r="B18" s="55">
        <v>3</v>
      </c>
      <c r="C18" s="21" t="s">
        <v>3</v>
      </c>
      <c r="D18"/>
      <c r="E18" s="118">
        <f aca="true" t="shared" si="2" ref="E18:E27">IF(H17-H18&lt;0.6,"",F18)</f>
        <v>2</v>
      </c>
      <c r="F18" s="111">
        <f>F17+1</f>
        <v>2</v>
      </c>
      <c r="G18" s="112" t="str">
        <f t="shared" si="0"/>
        <v>BRENNUS</v>
      </c>
      <c r="H18" s="113">
        <f t="shared" si="1"/>
        <v>18.12</v>
      </c>
      <c r="I18" s="86"/>
      <c r="J18" s="68">
        <f aca="true" t="shared" si="3" ref="J18:J31">RANK(L18,$L$17:$L$31)</f>
        <v>3</v>
      </c>
      <c r="K18" s="68" t="str">
        <f>I2</f>
        <v>The MARVELLOUS DRIVER</v>
      </c>
      <c r="L18" s="69">
        <f>J2+N18</f>
        <v>17.19</v>
      </c>
      <c r="M18" s="68"/>
      <c r="N18" s="70">
        <f>N17-0.01</f>
        <v>0.19</v>
      </c>
      <c r="O18" s="68"/>
      <c r="P18" s="86"/>
      <c r="Q18" s="86"/>
      <c r="R18" s="86"/>
      <c r="S18" s="86"/>
      <c r="T18" s="86"/>
      <c r="U18" s="8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5" customFormat="1" ht="15" customHeight="1" thickBot="1">
      <c r="A19" s="48" t="s">
        <v>16</v>
      </c>
      <c r="B19" s="55">
        <v>3</v>
      </c>
      <c r="C19" s="21" t="s">
        <v>5</v>
      </c>
      <c r="D19"/>
      <c r="E19" s="114">
        <f t="shared" si="2"/>
        <v>3</v>
      </c>
      <c r="F19" s="115">
        <f aca="true" t="shared" si="4" ref="F19:F31">F18+1</f>
        <v>3</v>
      </c>
      <c r="G19" s="116" t="str">
        <f t="shared" si="0"/>
        <v>The MARVELLOUS DRIVER</v>
      </c>
      <c r="H19" s="117">
        <f t="shared" si="1"/>
        <v>17.19</v>
      </c>
      <c r="I19" s="86"/>
      <c r="J19" s="68">
        <f t="shared" si="3"/>
        <v>4</v>
      </c>
      <c r="K19" s="68" t="str">
        <f>K2</f>
        <v>SPIDERMAN</v>
      </c>
      <c r="L19" s="69">
        <f>L2+N19</f>
        <v>16.18</v>
      </c>
      <c r="M19" s="68"/>
      <c r="N19" s="70">
        <f aca="true" t="shared" si="5" ref="N19:N31">N18-0.01</f>
        <v>0.18</v>
      </c>
      <c r="O19" s="68"/>
      <c r="P19" s="86"/>
      <c r="Q19" s="86"/>
      <c r="R19" s="86"/>
      <c r="S19" s="86"/>
      <c r="T19" s="86"/>
      <c r="U19" s="86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21" ht="15" customHeight="1">
      <c r="A20" s="48" t="s">
        <v>26</v>
      </c>
      <c r="B20" s="55">
        <v>2</v>
      </c>
      <c r="C20" s="21" t="s">
        <v>7</v>
      </c>
      <c r="E20" s="123">
        <f t="shared" si="2"/>
        <v>4</v>
      </c>
      <c r="F20" s="124">
        <f t="shared" si="4"/>
        <v>4</v>
      </c>
      <c r="G20" s="125" t="str">
        <f t="shared" si="0"/>
        <v>SPIDERMAN</v>
      </c>
      <c r="H20" s="126">
        <f t="shared" si="1"/>
        <v>16.18</v>
      </c>
      <c r="I20" s="86"/>
      <c r="J20" s="68">
        <f t="shared" si="3"/>
        <v>1</v>
      </c>
      <c r="K20" s="68" t="str">
        <f>M2</f>
        <v>LA FERMIERE</v>
      </c>
      <c r="L20" s="69">
        <f>N2+N20</f>
        <v>19.17</v>
      </c>
      <c r="M20" s="68"/>
      <c r="N20" s="70">
        <f t="shared" si="5"/>
        <v>0.16999999999999998</v>
      </c>
      <c r="O20" s="68"/>
      <c r="P20" s="86"/>
      <c r="Q20" s="86"/>
      <c r="R20" s="86"/>
      <c r="S20" s="86"/>
      <c r="T20" s="86"/>
      <c r="U20" s="86"/>
    </row>
    <row r="21" spans="1:21" ht="12.75">
      <c r="A21" s="48" t="s">
        <v>18</v>
      </c>
      <c r="B21" s="55">
        <v>2</v>
      </c>
      <c r="C21" s="21" t="s">
        <v>1</v>
      </c>
      <c r="E21" s="66">
        <f t="shared" si="2"/>
        <v>5</v>
      </c>
      <c r="F21" s="67">
        <f t="shared" si="4"/>
        <v>5</v>
      </c>
      <c r="G21" s="87" t="str">
        <f t="shared" si="0"/>
        <v>ROKOCOKO</v>
      </c>
      <c r="H21" s="71">
        <f t="shared" si="1"/>
        <v>15.15</v>
      </c>
      <c r="I21" s="86"/>
      <c r="J21" s="68">
        <f t="shared" si="3"/>
        <v>8</v>
      </c>
      <c r="K21" s="68" t="str">
        <f>O2</f>
        <v>BRIDGET</v>
      </c>
      <c r="L21" s="69">
        <f>P2+N21</f>
        <v>13.16</v>
      </c>
      <c r="M21" s="68"/>
      <c r="N21" s="70">
        <f t="shared" si="5"/>
        <v>0.15999999999999998</v>
      </c>
      <c r="O21" s="68"/>
      <c r="P21" s="86"/>
      <c r="Q21" s="86"/>
      <c r="R21" s="86"/>
      <c r="S21" s="86"/>
      <c r="T21" s="86"/>
      <c r="U21" s="86"/>
    </row>
    <row r="22" spans="1:21" ht="12.75">
      <c r="A22" s="48" t="s">
        <v>19</v>
      </c>
      <c r="B22" s="55">
        <v>1</v>
      </c>
      <c r="C22" s="21" t="s">
        <v>37</v>
      </c>
      <c r="E22" s="127">
        <f t="shared" si="2"/>
        <v>6</v>
      </c>
      <c r="F22" s="128">
        <f t="shared" si="4"/>
        <v>6</v>
      </c>
      <c r="G22" s="129" t="str">
        <f t="shared" si="0"/>
        <v>Mr ROUGERIE</v>
      </c>
      <c r="H22" s="130">
        <f t="shared" si="1"/>
        <v>14.2</v>
      </c>
      <c r="I22" s="86"/>
      <c r="J22" s="68">
        <f t="shared" si="3"/>
        <v>5</v>
      </c>
      <c r="K22" s="68" t="str">
        <f>Q2</f>
        <v>ROKOCOKO</v>
      </c>
      <c r="L22" s="69">
        <f>R2+N22</f>
        <v>15.15</v>
      </c>
      <c r="M22" s="68"/>
      <c r="N22" s="70">
        <f t="shared" si="5"/>
        <v>0.14999999999999997</v>
      </c>
      <c r="O22" s="68"/>
      <c r="P22" s="86"/>
      <c r="Q22" s="86"/>
      <c r="R22" s="86"/>
      <c r="S22" s="86"/>
      <c r="T22" s="86"/>
      <c r="U22" s="86"/>
    </row>
    <row r="23" spans="1:21" ht="12.75">
      <c r="A23" s="48" t="s">
        <v>20</v>
      </c>
      <c r="B23" s="55">
        <v>5</v>
      </c>
      <c r="C23" s="21" t="s">
        <v>11</v>
      </c>
      <c r="E23" s="131">
        <f t="shared" si="2"/>
      </c>
      <c r="F23" s="132">
        <f t="shared" si="4"/>
        <v>7</v>
      </c>
      <c r="G23" s="129" t="str">
        <f t="shared" si="0"/>
        <v>LAURENT</v>
      </c>
      <c r="H23" s="130">
        <f t="shared" si="1"/>
        <v>14.11</v>
      </c>
      <c r="I23" s="86"/>
      <c r="J23" s="68">
        <f t="shared" si="3"/>
        <v>10</v>
      </c>
      <c r="K23" s="68" t="str">
        <f>S2</f>
        <v>TBONE66</v>
      </c>
      <c r="L23" s="69">
        <f>T2+N23</f>
        <v>9.14</v>
      </c>
      <c r="M23" s="68"/>
      <c r="N23" s="70">
        <f t="shared" si="5"/>
        <v>0.13999999999999996</v>
      </c>
      <c r="O23" s="68"/>
      <c r="P23" s="86"/>
      <c r="Q23" s="86"/>
      <c r="R23" s="86"/>
      <c r="S23" s="86"/>
      <c r="T23" s="86"/>
      <c r="U23" s="86"/>
    </row>
    <row r="24" spans="1:21" ht="12.75">
      <c r="A24" s="48" t="s">
        <v>21</v>
      </c>
      <c r="B24" s="55">
        <v>4</v>
      </c>
      <c r="C24" s="21" t="s">
        <v>9</v>
      </c>
      <c r="E24" s="131">
        <f t="shared" si="2"/>
        <v>8</v>
      </c>
      <c r="F24" s="132">
        <f t="shared" si="4"/>
        <v>8</v>
      </c>
      <c r="G24" s="129" t="str">
        <f t="shared" si="0"/>
        <v>BRIDGET</v>
      </c>
      <c r="H24" s="130">
        <f t="shared" si="1"/>
        <v>13.16</v>
      </c>
      <c r="I24" s="86"/>
      <c r="J24" s="68">
        <f t="shared" si="3"/>
        <v>9</v>
      </c>
      <c r="K24" s="68" t="str">
        <f>U2</f>
        <v>VERONIKA</v>
      </c>
      <c r="L24" s="69">
        <f>V2+N24</f>
        <v>10.13</v>
      </c>
      <c r="M24" s="68"/>
      <c r="N24" s="70">
        <f t="shared" si="5"/>
        <v>0.12999999999999995</v>
      </c>
      <c r="O24" s="68"/>
      <c r="P24" s="86"/>
      <c r="Q24" s="86"/>
      <c r="R24" s="86"/>
      <c r="S24" s="86"/>
      <c r="T24" s="86"/>
      <c r="U24" s="86"/>
    </row>
    <row r="25" spans="1:21" ht="13.5" thickBot="1">
      <c r="A25" s="48" t="s">
        <v>22</v>
      </c>
      <c r="B25" s="55">
        <v>3</v>
      </c>
      <c r="C25" s="21" t="s">
        <v>4</v>
      </c>
      <c r="E25" s="131">
        <f t="shared" si="2"/>
        <v>9</v>
      </c>
      <c r="F25" s="132">
        <f t="shared" si="4"/>
        <v>9</v>
      </c>
      <c r="G25" s="129" t="str">
        <f t="shared" si="0"/>
        <v>VERONIKA</v>
      </c>
      <c r="H25" s="130">
        <f t="shared" si="1"/>
        <v>10.13</v>
      </c>
      <c r="I25" s="86"/>
      <c r="J25" s="68">
        <f t="shared" si="3"/>
        <v>2</v>
      </c>
      <c r="K25" s="68" t="str">
        <f>W2</f>
        <v>BRENNUS</v>
      </c>
      <c r="L25" s="69">
        <f>X2+N25</f>
        <v>18.12</v>
      </c>
      <c r="M25" s="68"/>
      <c r="N25" s="70">
        <f t="shared" si="5"/>
        <v>0.11999999999999995</v>
      </c>
      <c r="O25" s="68"/>
      <c r="P25" s="86"/>
      <c r="Q25" s="86"/>
      <c r="R25" s="86"/>
      <c r="S25" s="86"/>
      <c r="T25" s="86"/>
      <c r="U25" s="86"/>
    </row>
    <row r="26" spans="1:21" ht="13.5" thickBot="1">
      <c r="A26" s="48" t="s">
        <v>23</v>
      </c>
      <c r="B26" s="55">
        <v>2</v>
      </c>
      <c r="C26" s="21" t="s">
        <v>10</v>
      </c>
      <c r="E26" s="119">
        <f t="shared" si="2"/>
        <v>10</v>
      </c>
      <c r="F26" s="120">
        <f t="shared" si="4"/>
        <v>10</v>
      </c>
      <c r="G26" s="121" t="str">
        <f t="shared" si="0"/>
        <v>TBONE66</v>
      </c>
      <c r="H26" s="122">
        <f t="shared" si="1"/>
        <v>9.14</v>
      </c>
      <c r="I26" s="86"/>
      <c r="J26" s="68">
        <f t="shared" si="3"/>
        <v>7</v>
      </c>
      <c r="K26" s="68" t="str">
        <f>Y2</f>
        <v>LAURENT</v>
      </c>
      <c r="L26" s="69">
        <f>Z2+N26</f>
        <v>14.11</v>
      </c>
      <c r="M26" s="68"/>
      <c r="N26" s="70">
        <f t="shared" si="5"/>
        <v>0.10999999999999996</v>
      </c>
      <c r="O26" s="68"/>
      <c r="P26" s="86"/>
      <c r="Q26" s="86"/>
      <c r="R26" s="86"/>
      <c r="S26" s="86"/>
      <c r="T26" s="86"/>
      <c r="U26" s="86"/>
    </row>
    <row r="27" spans="3:21" ht="12.75">
      <c r="C27" s="27" t="s">
        <v>8</v>
      </c>
      <c r="E27" s="98">
        <f t="shared" si="2"/>
        <v>11</v>
      </c>
      <c r="F27" s="98">
        <f t="shared" si="4"/>
        <v>11</v>
      </c>
      <c r="G27" s="99" t="str">
        <f t="shared" si="0"/>
        <v>-</v>
      </c>
      <c r="H27" s="100">
        <f t="shared" si="1"/>
        <v>0.09999999999999996</v>
      </c>
      <c r="I27" s="86"/>
      <c r="J27" s="68">
        <f t="shared" si="3"/>
        <v>11</v>
      </c>
      <c r="K27" s="68" t="str">
        <f>AA2</f>
        <v>-</v>
      </c>
      <c r="L27" s="69">
        <f>AB2+N27</f>
        <v>0.09999999999999996</v>
      </c>
      <c r="M27" s="68"/>
      <c r="N27" s="70">
        <f t="shared" si="5"/>
        <v>0.09999999999999996</v>
      </c>
      <c r="O27" s="68"/>
      <c r="P27" s="86"/>
      <c r="Q27" s="86"/>
      <c r="R27" s="86"/>
      <c r="S27" s="86"/>
      <c r="T27" s="86"/>
      <c r="U27" s="86"/>
    </row>
    <row r="28" spans="3:21" ht="12.75">
      <c r="C28" s="27" t="s">
        <v>38</v>
      </c>
      <c r="E28" s="98">
        <f>IF(H27-H28&lt;0.6,"",F28)</f>
      </c>
      <c r="F28" s="98">
        <f>F27+1</f>
        <v>12</v>
      </c>
      <c r="G28" s="99" t="str">
        <f t="shared" si="0"/>
        <v>-</v>
      </c>
      <c r="H28" s="100">
        <f>IF(G28="",0,INDEX($L$17:$L$31,MATCH(F28,$J$17:$J$31,0),1))</f>
        <v>0.08999999999999997</v>
      </c>
      <c r="I28" s="86"/>
      <c r="J28" s="68">
        <f t="shared" si="3"/>
        <v>12</v>
      </c>
      <c r="K28" s="68" t="str">
        <f>AC2</f>
        <v>-</v>
      </c>
      <c r="L28" s="69">
        <f>AD2+N28</f>
        <v>0.08999999999999997</v>
      </c>
      <c r="M28" s="68"/>
      <c r="N28" s="70">
        <f t="shared" si="5"/>
        <v>0.08999999999999997</v>
      </c>
      <c r="O28" s="68"/>
      <c r="P28" s="86"/>
      <c r="Q28" s="86"/>
      <c r="R28" s="86"/>
      <c r="S28" s="86"/>
      <c r="T28" s="86"/>
      <c r="U28" s="86"/>
    </row>
    <row r="29" spans="3:21" ht="12.75">
      <c r="C29" s="27" t="s">
        <v>39</v>
      </c>
      <c r="E29" s="98">
        <f>IF(H28-H29&lt;0.6,"",F29)</f>
      </c>
      <c r="F29" s="98">
        <f>F28+1</f>
        <v>13</v>
      </c>
      <c r="G29" s="99" t="str">
        <f t="shared" si="0"/>
        <v>-</v>
      </c>
      <c r="H29" s="100">
        <f>IF(G29="",0,INDEX($L$17:$L$31,MATCH(F29,$J$17:$J$31,0),1))</f>
        <v>0.07999999999999997</v>
      </c>
      <c r="I29" s="86"/>
      <c r="J29" s="68">
        <f t="shared" si="3"/>
        <v>13</v>
      </c>
      <c r="K29" s="68" t="str">
        <f>AE2</f>
        <v>-</v>
      </c>
      <c r="L29" s="69">
        <f>AF2+N29</f>
        <v>0.07999999999999997</v>
      </c>
      <c r="M29" s="68"/>
      <c r="N29" s="70">
        <f t="shared" si="5"/>
        <v>0.07999999999999997</v>
      </c>
      <c r="O29" s="68"/>
      <c r="P29" s="86"/>
      <c r="Q29" s="86"/>
      <c r="R29" s="86"/>
      <c r="S29" s="86"/>
      <c r="T29" s="86"/>
      <c r="U29" s="86"/>
    </row>
    <row r="30" spans="3:21" ht="13.5" thickBot="1">
      <c r="C30" s="28" t="s">
        <v>6</v>
      </c>
      <c r="E30" s="101">
        <f>IF(H29-H30&lt;0.9,"",F30)</f>
      </c>
      <c r="F30" s="102">
        <f t="shared" si="4"/>
        <v>14</v>
      </c>
      <c r="G30" s="103" t="str">
        <f t="shared" si="0"/>
        <v>-</v>
      </c>
      <c r="H30" s="104">
        <f t="shared" si="1"/>
        <v>0.06999999999999998</v>
      </c>
      <c r="I30" s="86"/>
      <c r="J30" s="68">
        <f t="shared" si="3"/>
        <v>14</v>
      </c>
      <c r="K30" s="68" t="str">
        <f>AG2</f>
        <v>-</v>
      </c>
      <c r="L30" s="69">
        <f>AH2+N30</f>
        <v>0.06999999999999998</v>
      </c>
      <c r="M30" s="68"/>
      <c r="N30" s="70">
        <f t="shared" si="5"/>
        <v>0.06999999999999998</v>
      </c>
      <c r="O30" s="68"/>
      <c r="P30" s="86"/>
      <c r="Q30" s="86"/>
      <c r="R30" s="86"/>
      <c r="S30" s="86"/>
      <c r="T30" s="86"/>
      <c r="U30" s="86"/>
    </row>
    <row r="31" spans="5:17" ht="12.75">
      <c r="E31" s="101">
        <f>IF(H30-H31&lt;0.9,"",F31)</f>
      </c>
      <c r="F31" s="101">
        <f t="shared" si="4"/>
        <v>15</v>
      </c>
      <c r="G31" s="105" t="str">
        <f t="shared" si="0"/>
        <v>-</v>
      </c>
      <c r="H31" s="106">
        <f t="shared" si="1"/>
        <v>0.05999999999999998</v>
      </c>
      <c r="I31" s="85"/>
      <c r="J31" s="68">
        <f t="shared" si="3"/>
        <v>15</v>
      </c>
      <c r="K31" s="68" t="str">
        <f>AI2</f>
        <v>-</v>
      </c>
      <c r="L31" s="69">
        <f>AJ2+N31</f>
        <v>0.05999999999999998</v>
      </c>
      <c r="M31" s="68"/>
      <c r="N31" s="70">
        <f t="shared" si="5"/>
        <v>0.05999999999999998</v>
      </c>
      <c r="O31" s="68"/>
      <c r="P31" s="85"/>
      <c r="Q31" s="85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selectLockedCells="1"/>
  <mergeCells count="3">
    <mergeCell ref="A4:A11"/>
    <mergeCell ref="A12:A13"/>
    <mergeCell ref="E15:H15"/>
  </mergeCells>
  <dataValidations count="1">
    <dataValidation type="list" allowBlank="1" showInputMessage="1" showErrorMessage="1" sqref="K4:K13 M4:M13 I4:I13 G4:G13 C4:C13 AI4:AI13 AK4:AK13 AG4:AG13 AE4:AE13 AA4:AA13 AC4:AC13 Y4:Y13 W4:W13 S4:S13 U4:U13 Q4:Q13 O4:O13">
      <formula1>$C$17:$C$30</formula1>
    </dataValidation>
  </dataValidations>
  <printOptions/>
  <pageMargins left="0.41" right="0.26" top="0.6" bottom="0.43" header="0.21" footer="0.19"/>
  <pageSetup fitToWidth="3" horizontalDpi="600" verticalDpi="600" orientation="landscape" paperSize="9" scale="85" r:id="rId1"/>
  <headerFooter alignWithMargins="0">
    <oddHeader>&amp;C&amp;"Arial,Gras italique"&amp;14PRONOSTICS du TOP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40"/>
  <sheetViews>
    <sheetView zoomScale="85" zoomScaleNormal="85" workbookViewId="0" topLeftCell="A7">
      <selection activeCell="F29" sqref="F29:U29"/>
    </sheetView>
  </sheetViews>
  <sheetFormatPr defaultColWidth="11.421875" defaultRowHeight="12.75"/>
  <cols>
    <col min="1" max="1" width="26.7109375" style="3" customWidth="1"/>
    <col min="2" max="2" width="4.7109375" style="3" customWidth="1"/>
    <col min="3" max="3" width="20.7109375" style="17" customWidth="1"/>
    <col min="4" max="4" width="5.7109375" style="2" customWidth="1"/>
    <col min="5" max="5" width="4.7109375" style="10" customWidth="1"/>
    <col min="6" max="6" width="20.7109375" style="14" customWidth="1"/>
    <col min="7" max="7" width="5.7109375" style="16" customWidth="1"/>
    <col min="8" max="8" width="20.7109375" style="14" customWidth="1"/>
    <col min="9" max="9" width="5.7109375" style="16" customWidth="1"/>
    <col min="10" max="10" width="20.7109375" style="14" customWidth="1"/>
    <col min="11" max="11" width="5.7109375" style="16" customWidth="1"/>
    <col min="12" max="12" width="20.7109375" style="14" customWidth="1"/>
    <col min="13" max="13" width="5.7109375" style="16" customWidth="1"/>
    <col min="14" max="14" width="20.7109375" style="14" customWidth="1"/>
    <col min="15" max="15" width="5.7109375" style="16" customWidth="1"/>
    <col min="16" max="16" width="20.7109375" style="1" customWidth="1"/>
    <col min="17" max="50" width="11.57421875" style="1" customWidth="1"/>
    <col min="51" max="16384" width="11.421875" style="3" customWidth="1"/>
  </cols>
  <sheetData>
    <row r="1" spans="3:50" s="9" customFormat="1" ht="15" customHeight="1" thickBot="1">
      <c r="C1" s="13"/>
      <c r="D1" s="7"/>
      <c r="E1" s="10"/>
      <c r="F1" s="12"/>
      <c r="G1" s="20"/>
      <c r="H1" s="12"/>
      <c r="I1" s="20"/>
      <c r="J1" s="12"/>
      <c r="K1" s="20"/>
      <c r="L1" s="12"/>
      <c r="M1" s="20"/>
      <c r="N1" s="12"/>
      <c r="O1" s="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4" customFormat="1" ht="33.75" customHeight="1" thickBot="1">
      <c r="A2" s="64" t="s">
        <v>40</v>
      </c>
      <c r="C2" s="97" t="s">
        <v>0</v>
      </c>
      <c r="D2" s="8">
        <f>Pronos!D2</f>
        <v>25</v>
      </c>
      <c r="E2" s="10"/>
      <c r="F2" s="72" t="str">
        <f>Pronos!G2</f>
        <v>Mr ROUGERIE</v>
      </c>
      <c r="G2" s="15">
        <f>Pronos!H2</f>
        <v>14</v>
      </c>
      <c r="H2" s="72" t="str">
        <f>Pronos!I2</f>
        <v>The MARVELLOUS DRIVER</v>
      </c>
      <c r="I2" s="15">
        <f>Pronos!J2</f>
        <v>17</v>
      </c>
      <c r="J2" s="72" t="str">
        <f>Pronos!K2</f>
        <v>SPIDERMAN</v>
      </c>
      <c r="K2" s="15">
        <f>Pronos!L2</f>
        <v>16</v>
      </c>
      <c r="L2" s="72" t="str">
        <f>Pronos!M2</f>
        <v>LA FERMIERE</v>
      </c>
      <c r="M2" s="15">
        <f>Pronos!N2</f>
        <v>19</v>
      </c>
      <c r="N2" s="72" t="str">
        <f>Pronos!O2</f>
        <v>BRIDGET</v>
      </c>
      <c r="O2" s="15">
        <f>Pronos!P2</f>
        <v>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63" customFormat="1" ht="15" customHeight="1">
      <c r="A3" s="89" t="s">
        <v>41</v>
      </c>
      <c r="B3" s="58"/>
      <c r="C3" s="73"/>
      <c r="D3" s="73"/>
      <c r="E3" s="74"/>
      <c r="F3" s="61"/>
      <c r="G3" s="62"/>
      <c r="H3" s="61"/>
      <c r="I3" s="62"/>
      <c r="J3" s="61"/>
      <c r="K3" s="62"/>
      <c r="L3" s="61"/>
      <c r="M3" s="62"/>
      <c r="N3" s="61"/>
      <c r="O3" s="62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15" ht="15" customHeight="1">
      <c r="A4" s="133" t="s">
        <v>24</v>
      </c>
      <c r="B4" s="32">
        <v>1</v>
      </c>
      <c r="C4" s="95" t="str">
        <f>Pronos!C4</f>
        <v>TOULOUSE</v>
      </c>
      <c r="D4" s="40">
        <f>Pronos!D4</f>
        <v>5</v>
      </c>
      <c r="F4" s="92" t="str">
        <f>Pronos!G4</f>
        <v>CLERMONT</v>
      </c>
      <c r="G4" s="19">
        <f>Pronos!H4</f>
        <v>3</v>
      </c>
      <c r="H4" s="92" t="str">
        <f>Pronos!I4</f>
        <v>TOULOUSE</v>
      </c>
      <c r="I4" s="19">
        <f>Pronos!J4</f>
        <v>5</v>
      </c>
      <c r="J4" s="92" t="str">
        <f>Pronos!K4</f>
        <v>TOULOUSE</v>
      </c>
      <c r="K4" s="19">
        <f>Pronos!L4</f>
        <v>5</v>
      </c>
      <c r="L4" s="92" t="str">
        <f>Pronos!M4</f>
        <v>TOULOUSE</v>
      </c>
      <c r="M4" s="19">
        <f>Pronos!N4</f>
        <v>5</v>
      </c>
      <c r="N4" s="92" t="str">
        <f>Pronos!O4</f>
        <v>CLERMONT</v>
      </c>
      <c r="O4" s="19">
        <f>Pronos!P4</f>
        <v>3</v>
      </c>
    </row>
    <row r="5" spans="1:50" s="4" customFormat="1" ht="15" customHeight="1">
      <c r="A5" s="134"/>
      <c r="B5" s="23">
        <v>2</v>
      </c>
      <c r="C5" s="95" t="str">
        <f>Pronos!C5</f>
        <v>CLERMONT</v>
      </c>
      <c r="D5" s="40">
        <f>Pronos!D5</f>
        <v>4</v>
      </c>
      <c r="E5" s="1"/>
      <c r="F5" s="92" t="str">
        <f>Pronos!G5</f>
        <v>TOULOUSE</v>
      </c>
      <c r="G5" s="19">
        <f>Pronos!H5</f>
        <v>3</v>
      </c>
      <c r="H5" s="92" t="str">
        <f>Pronos!I5</f>
        <v>CLERMONT</v>
      </c>
      <c r="I5" s="19">
        <f>Pronos!J5</f>
        <v>4</v>
      </c>
      <c r="J5" s="92" t="str">
        <f>Pronos!K5</f>
        <v>TOULON</v>
      </c>
      <c r="K5" s="19">
        <f>Pronos!L5</f>
        <v>2</v>
      </c>
      <c r="L5" s="92" t="str">
        <f>Pronos!M5</f>
        <v>CLERMONT</v>
      </c>
      <c r="M5" s="19">
        <f>Pronos!N5</f>
        <v>4</v>
      </c>
      <c r="N5" s="92" t="str">
        <f>Pronos!O5</f>
        <v>PARIS</v>
      </c>
      <c r="O5" s="19">
        <f>Pronos!P5</f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5" customFormat="1" ht="15" customHeight="1">
      <c r="A6" s="134"/>
      <c r="B6" s="22">
        <v>3</v>
      </c>
      <c r="C6" s="75" t="str">
        <f>Pronos!C6</f>
        <v>TOULON</v>
      </c>
      <c r="D6" s="40">
        <f>Pronos!D6</f>
        <v>3</v>
      </c>
      <c r="E6" s="1"/>
      <c r="F6" s="83" t="str">
        <f>Pronos!G6</f>
        <v>PARIS</v>
      </c>
      <c r="G6" s="19">
        <f>Pronos!H6</f>
        <v>0</v>
      </c>
      <c r="H6" s="83" t="str">
        <f>Pronos!I6</f>
        <v>PARIS</v>
      </c>
      <c r="I6" s="19">
        <f>Pronos!J6</f>
        <v>0</v>
      </c>
      <c r="J6" s="83" t="str">
        <f>Pronos!K6</f>
        <v>CLERMONT</v>
      </c>
      <c r="K6" s="19">
        <f>Pronos!L6</f>
        <v>2</v>
      </c>
      <c r="L6" s="83" t="str">
        <f>Pronos!M6</f>
        <v>TOULON</v>
      </c>
      <c r="M6" s="19">
        <f>Pronos!N6</f>
        <v>3</v>
      </c>
      <c r="N6" s="83" t="str">
        <f>Pronos!O6</f>
        <v>TOULON</v>
      </c>
      <c r="O6" s="19">
        <f>Pronos!P6</f>
        <v>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6" customFormat="1" ht="15" customHeight="1">
      <c r="A7" s="134"/>
      <c r="B7" s="22">
        <v>4</v>
      </c>
      <c r="C7" s="75" t="str">
        <f>Pronos!C7</f>
        <v>CASTRES</v>
      </c>
      <c r="D7" s="40">
        <f>Pronos!D7</f>
        <v>3</v>
      </c>
      <c r="E7" s="1"/>
      <c r="F7" s="83" t="str">
        <f>Pronos!G7</f>
        <v>TOULON</v>
      </c>
      <c r="G7" s="19">
        <f>Pronos!H7</f>
        <v>2</v>
      </c>
      <c r="H7" s="83" t="str">
        <f>Pronos!I7</f>
        <v>TOULON</v>
      </c>
      <c r="I7" s="19">
        <f>Pronos!J7</f>
        <v>2</v>
      </c>
      <c r="J7" s="83" t="str">
        <f>Pronos!K7</f>
        <v>PARIS</v>
      </c>
      <c r="K7" s="19">
        <f>Pronos!L7</f>
        <v>0</v>
      </c>
      <c r="L7" s="83" t="str">
        <f>Pronos!M7</f>
        <v>CASTRES</v>
      </c>
      <c r="M7" s="19">
        <f>Pronos!N7</f>
        <v>3</v>
      </c>
      <c r="N7" s="83" t="str">
        <f>Pronos!O7</f>
        <v>TOULOUSE</v>
      </c>
      <c r="O7" s="19">
        <f>Pronos!P7</f>
        <v>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15" ht="15" customHeight="1">
      <c r="A8" s="134"/>
      <c r="B8" s="22">
        <v>5</v>
      </c>
      <c r="C8" s="75" t="str">
        <f>Pronos!C8</f>
        <v>MONTPELLIER</v>
      </c>
      <c r="D8" s="40">
        <f>Pronos!D8</f>
        <v>3</v>
      </c>
      <c r="E8" s="1"/>
      <c r="F8" s="83" t="str">
        <f>Pronos!G8</f>
        <v>CASTRES</v>
      </c>
      <c r="G8" s="19">
        <f>Pronos!H8</f>
        <v>2</v>
      </c>
      <c r="H8" s="83" t="str">
        <f>Pronos!I8</f>
        <v>RACING METRO</v>
      </c>
      <c r="I8" s="19">
        <f>Pronos!J8</f>
        <v>2</v>
      </c>
      <c r="J8" s="83" t="str">
        <f>Pronos!K8</f>
        <v>CASTRES</v>
      </c>
      <c r="K8" s="19">
        <f>Pronos!L8</f>
        <v>2</v>
      </c>
      <c r="L8" s="83" t="str">
        <f>Pronos!M8</f>
        <v>PARIS</v>
      </c>
      <c r="M8" s="19">
        <f>Pronos!N8</f>
        <v>0</v>
      </c>
      <c r="N8" s="83" t="str">
        <f>Pronos!O8</f>
        <v>AGEN</v>
      </c>
      <c r="O8" s="19">
        <f>Pronos!P8</f>
        <v>0</v>
      </c>
    </row>
    <row r="9" spans="1:50" s="4" customFormat="1" ht="15" customHeight="1">
      <c r="A9" s="134"/>
      <c r="B9" s="22">
        <v>6</v>
      </c>
      <c r="C9" s="75" t="str">
        <f>Pronos!C9</f>
        <v>RACING METRO</v>
      </c>
      <c r="D9" s="40">
        <f>Pronos!D9</f>
        <v>3</v>
      </c>
      <c r="E9" s="1"/>
      <c r="F9" s="83" t="str">
        <f>Pronos!G9</f>
        <v>MONTPELLIER</v>
      </c>
      <c r="G9" s="19">
        <f>Pronos!H9</f>
        <v>2</v>
      </c>
      <c r="H9" s="83" t="str">
        <f>Pronos!I9</f>
        <v>CASTRES</v>
      </c>
      <c r="I9" s="19">
        <f>Pronos!J9</f>
        <v>2</v>
      </c>
      <c r="J9" s="83" t="str">
        <f>Pronos!K9</f>
        <v>RACING METRO</v>
      </c>
      <c r="K9" s="19">
        <f>Pronos!L9</f>
        <v>3</v>
      </c>
      <c r="L9" s="83" t="str">
        <f>Pronos!M9</f>
        <v>RACING METRO</v>
      </c>
      <c r="M9" s="19">
        <f>Pronos!N9</f>
        <v>3</v>
      </c>
      <c r="N9" s="83" t="str">
        <f>Pronos!O9</f>
        <v>RACING METRO</v>
      </c>
      <c r="O9" s="19">
        <f>Pronos!P9</f>
        <v>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5" customFormat="1" ht="15" customHeight="1">
      <c r="A10" s="134"/>
      <c r="B10" s="24">
        <v>13</v>
      </c>
      <c r="C10" s="76" t="str">
        <f>Pronos!C10</f>
        <v>BRIVE</v>
      </c>
      <c r="D10" s="40">
        <f>Pronos!D10</f>
        <v>2</v>
      </c>
      <c r="E10" s="1"/>
      <c r="F10" s="91" t="str">
        <f>Pronos!G10</f>
        <v>BAYONNE</v>
      </c>
      <c r="G10" s="19">
        <f>Pronos!H10</f>
        <v>0</v>
      </c>
      <c r="H10" s="91" t="str">
        <f>Pronos!I10</f>
        <v>BIARRITZ</v>
      </c>
      <c r="I10" s="19">
        <f>Pronos!J10</f>
        <v>0</v>
      </c>
      <c r="J10" s="91" t="str">
        <f>Pronos!K10</f>
        <v>BEGLES-BORDEAUX</v>
      </c>
      <c r="K10" s="19">
        <f>Pronos!L10</f>
        <v>0</v>
      </c>
      <c r="L10" s="91" t="str">
        <f>Pronos!M10</f>
        <v>LOU</v>
      </c>
      <c r="M10" s="19">
        <f>Pronos!N10</f>
        <v>1</v>
      </c>
      <c r="N10" s="91" t="str">
        <f>Pronos!O10</f>
        <v>BIARRITZ</v>
      </c>
      <c r="O10" s="19">
        <f>Pronos!P10</f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6" customFormat="1" ht="15" customHeight="1">
      <c r="A11" s="135"/>
      <c r="B11" s="24">
        <v>14</v>
      </c>
      <c r="C11" s="76" t="str">
        <f>Pronos!C11</f>
        <v>LOU</v>
      </c>
      <c r="D11" s="40">
        <f>Pronos!D11</f>
        <v>2</v>
      </c>
      <c r="E11" s="1"/>
      <c r="F11" s="91" t="str">
        <f>Pronos!G11</f>
        <v>LOU</v>
      </c>
      <c r="G11" s="19">
        <f>Pronos!H11</f>
        <v>2</v>
      </c>
      <c r="H11" s="91" t="str">
        <f>Pronos!I11</f>
        <v>LOU</v>
      </c>
      <c r="I11" s="19">
        <f>Pronos!J11</f>
        <v>2</v>
      </c>
      <c r="J11" s="91" t="str">
        <f>Pronos!K11</f>
        <v>LOU</v>
      </c>
      <c r="K11" s="19">
        <f>Pronos!L11</f>
        <v>2</v>
      </c>
      <c r="L11" s="91" t="str">
        <f>Pronos!M11</f>
        <v>BIARRITZ</v>
      </c>
      <c r="M11" s="19">
        <f>Pronos!N11</f>
        <v>0</v>
      </c>
      <c r="N11" s="91" t="str">
        <f>Pronos!O11</f>
        <v>LOU</v>
      </c>
      <c r="O11" s="19">
        <f>Pronos!P11</f>
        <v>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15" ht="15" customHeight="1">
      <c r="A12" s="136" t="s">
        <v>13</v>
      </c>
      <c r="B12" s="23">
        <v>1</v>
      </c>
      <c r="C12" s="96">
        <f>Pronos!C12</f>
        <v>0</v>
      </c>
      <c r="D12" s="40">
        <f>Pronos!D12</f>
      </c>
      <c r="E12" s="1"/>
      <c r="F12" s="93" t="str">
        <f>Pronos!G12</f>
        <v>CLERMONT</v>
      </c>
      <c r="G12" s="19">
        <f>Pronos!H12</f>
      </c>
      <c r="H12" s="93" t="str">
        <f>Pronos!I12</f>
        <v>TOULOUSE</v>
      </c>
      <c r="I12" s="19">
        <f>Pronos!J12</f>
      </c>
      <c r="J12" s="93" t="str">
        <f>Pronos!K12</f>
        <v>TOULOUSE</v>
      </c>
      <c r="K12" s="19">
        <f>Pronos!L12</f>
      </c>
      <c r="L12" s="93" t="str">
        <f>Pronos!M12</f>
        <v>TOULOUSE</v>
      </c>
      <c r="M12" s="19">
        <f>Pronos!N12</f>
      </c>
      <c r="N12" s="93" t="str">
        <f>Pronos!O12</f>
        <v>CLERMONT</v>
      </c>
      <c r="O12" s="19">
        <f>Pronos!P12</f>
      </c>
    </row>
    <row r="13" spans="1:50" s="4" customFormat="1" ht="15" customHeight="1">
      <c r="A13" s="141"/>
      <c r="B13" s="23">
        <v>2</v>
      </c>
      <c r="C13" s="96">
        <f>Pronos!C13</f>
        <v>0</v>
      </c>
      <c r="D13" s="40">
        <f>Pronos!D13</f>
      </c>
      <c r="E13" s="1"/>
      <c r="F13" s="93" t="str">
        <f>Pronos!G13</f>
        <v>PARIS</v>
      </c>
      <c r="G13" s="19">
        <f>Pronos!H13</f>
      </c>
      <c r="H13" s="93" t="str">
        <f>Pronos!I13</f>
        <v>TOULON</v>
      </c>
      <c r="I13" s="19">
        <f>Pronos!J13</f>
      </c>
      <c r="J13" s="93" t="str">
        <f>Pronos!K13</f>
        <v>TOULON</v>
      </c>
      <c r="K13" s="19">
        <f>Pronos!L13</f>
      </c>
      <c r="L13" s="93" t="str">
        <f>Pronos!M13</f>
        <v>CLERMONT</v>
      </c>
      <c r="M13" s="19">
        <f>Pronos!N13</f>
      </c>
      <c r="N13" s="93" t="str">
        <f>Pronos!O13</f>
        <v>PARIS</v>
      </c>
      <c r="O13" s="19">
        <f>Pronos!P13</f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2" customFormat="1" ht="15" customHeight="1" thickBo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"/>
      <c r="Q14" s="77"/>
      <c r="R14" s="77"/>
      <c r="S14" s="77"/>
      <c r="T14" s="7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5" customFormat="1" ht="33" customHeight="1" thickBot="1">
      <c r="A15" s="78" t="s">
        <v>25</v>
      </c>
      <c r="B15" s="79"/>
      <c r="C15" s="18" t="s">
        <v>12</v>
      </c>
      <c r="D15" s="79"/>
      <c r="E15" s="79"/>
      <c r="F15" s="72" t="str">
        <f>Pronos!Q2</f>
        <v>ROKOCOKO</v>
      </c>
      <c r="G15" s="15">
        <f>Pronos!R2</f>
        <v>15</v>
      </c>
      <c r="H15" s="72" t="str">
        <f>Pronos!S2</f>
        <v>TBONE66</v>
      </c>
      <c r="I15" s="15">
        <f>Pronos!T2</f>
        <v>9</v>
      </c>
      <c r="J15" s="72" t="str">
        <f>Pronos!U2</f>
        <v>VERONIKA</v>
      </c>
      <c r="K15" s="15">
        <f>Pronos!V2</f>
        <v>10</v>
      </c>
      <c r="L15" s="72" t="str">
        <f>Pronos!W2</f>
        <v>BRENNUS</v>
      </c>
      <c r="M15" s="15">
        <f>Pronos!X2</f>
        <v>18</v>
      </c>
      <c r="N15" s="72" t="str">
        <f>Pronos!Y2</f>
        <v>LAURENT</v>
      </c>
      <c r="O15" s="15">
        <f>Pronos!Z2</f>
        <v>14</v>
      </c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</row>
    <row r="16" spans="1:50" s="6" customFormat="1" ht="15" customHeight="1" thickBot="1">
      <c r="A16" s="80" t="s">
        <v>14</v>
      </c>
      <c r="B16" s="81">
        <v>5</v>
      </c>
      <c r="C16" s="65"/>
      <c r="D16" s="1"/>
      <c r="E16" s="1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15" ht="15" customHeight="1">
      <c r="A17" s="80" t="s">
        <v>15</v>
      </c>
      <c r="B17" s="82">
        <v>4</v>
      </c>
      <c r="C17" s="49" t="str">
        <f>Pronos!C17</f>
        <v>TOULOUSE</v>
      </c>
      <c r="D17" s="1"/>
      <c r="E17" s="1"/>
      <c r="F17" s="92" t="str">
        <f>Pronos!Q4</f>
        <v>TOULOUSE</v>
      </c>
      <c r="G17" s="19">
        <f>Pronos!R4</f>
        <v>5</v>
      </c>
      <c r="H17" s="92" t="str">
        <f>Pronos!S4</f>
        <v>TOULON</v>
      </c>
      <c r="I17" s="19">
        <f>Pronos!T4</f>
        <v>2</v>
      </c>
      <c r="J17" s="92" t="str">
        <f>Pronos!U4</f>
        <v>CLERMONT</v>
      </c>
      <c r="K17" s="19">
        <f>Pronos!V4</f>
        <v>3</v>
      </c>
      <c r="L17" s="92" t="str">
        <f>Pronos!W4</f>
        <v>TOULOUSE</v>
      </c>
      <c r="M17" s="19">
        <f>Pronos!X4</f>
        <v>5</v>
      </c>
      <c r="N17" s="92" t="str">
        <f>Pronos!Y4</f>
        <v>CLERMONT</v>
      </c>
      <c r="O17" s="19">
        <f>Pronos!Z4</f>
        <v>3</v>
      </c>
    </row>
    <row r="18" spans="1:50" s="4" customFormat="1" ht="15" customHeight="1">
      <c r="A18" s="80" t="s">
        <v>17</v>
      </c>
      <c r="B18" s="82">
        <v>3</v>
      </c>
      <c r="C18" s="21" t="str">
        <f>Pronos!C18</f>
        <v>CLERMONT</v>
      </c>
      <c r="D18" s="1"/>
      <c r="E18" s="1"/>
      <c r="F18" s="92" t="str">
        <f>Pronos!Q5</f>
        <v>CLERMONT</v>
      </c>
      <c r="G18" s="19">
        <f>Pronos!R5</f>
        <v>4</v>
      </c>
      <c r="H18" s="92" t="str">
        <f>Pronos!S5</f>
        <v>TOULOUSE</v>
      </c>
      <c r="I18" s="19">
        <f>Pronos!T5</f>
        <v>3</v>
      </c>
      <c r="J18" s="92" t="str">
        <f>Pronos!U5</f>
        <v>TOULON</v>
      </c>
      <c r="K18" s="19">
        <f>Pronos!V5</f>
        <v>2</v>
      </c>
      <c r="L18" s="92" t="str">
        <f>Pronos!W5</f>
        <v>CLERMONT</v>
      </c>
      <c r="M18" s="19">
        <f>Pronos!X5</f>
        <v>4</v>
      </c>
      <c r="N18" s="92" t="str">
        <f>Pronos!Y5</f>
        <v>TOULOUSE</v>
      </c>
      <c r="O18" s="19">
        <f>Pronos!Z5</f>
        <v>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5" customFormat="1" ht="15" customHeight="1">
      <c r="A19" s="80" t="s">
        <v>16</v>
      </c>
      <c r="B19" s="82">
        <v>3</v>
      </c>
      <c r="C19" s="21" t="str">
        <f>Pronos!C19</f>
        <v>TOULON</v>
      </c>
      <c r="D19" s="1"/>
      <c r="E19" s="1"/>
      <c r="F19" s="83" t="str">
        <f>Pronos!Q6</f>
        <v>PARIS</v>
      </c>
      <c r="G19" s="19">
        <f>Pronos!R6</f>
        <v>0</v>
      </c>
      <c r="H19" s="83" t="str">
        <f>Pronos!S6</f>
        <v>CLERMONT</v>
      </c>
      <c r="I19" s="19">
        <f>Pronos!T6</f>
        <v>2</v>
      </c>
      <c r="J19" s="83" t="str">
        <f>Pronos!U6</f>
        <v>TOULOUSE</v>
      </c>
      <c r="K19" s="19">
        <f>Pronos!V6</f>
        <v>2</v>
      </c>
      <c r="L19" s="83" t="str">
        <f>Pronos!W6</f>
        <v>TOULON</v>
      </c>
      <c r="M19" s="19">
        <f>Pronos!X6</f>
        <v>3</v>
      </c>
      <c r="N19" s="83" t="str">
        <f>Pronos!Y6</f>
        <v>PARIS</v>
      </c>
      <c r="O19" s="19">
        <f>Pronos!Z6</f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15" s="1" customFormat="1" ht="15" customHeight="1">
      <c r="A20" s="80" t="s">
        <v>26</v>
      </c>
      <c r="B20" s="82">
        <v>2</v>
      </c>
      <c r="C20" s="21" t="str">
        <f>Pronos!C20</f>
        <v>CASTRES</v>
      </c>
      <c r="F20" s="83" t="str">
        <f>Pronos!Q7</f>
        <v>TOULON</v>
      </c>
      <c r="G20" s="19">
        <f>Pronos!R7</f>
        <v>2</v>
      </c>
      <c r="H20" s="83" t="str">
        <f>Pronos!S7</f>
        <v>AGEN</v>
      </c>
      <c r="I20" s="19">
        <f>Pronos!T7</f>
        <v>0</v>
      </c>
      <c r="J20" s="83" t="str">
        <f>Pronos!U7</f>
        <v>PARIS</v>
      </c>
      <c r="K20" s="19">
        <f>Pronos!V7</f>
        <v>0</v>
      </c>
      <c r="L20" s="83" t="str">
        <f>Pronos!W7</f>
        <v>RACING METRO</v>
      </c>
      <c r="M20" s="19">
        <f>Pronos!X7</f>
        <v>2</v>
      </c>
      <c r="N20" s="83" t="str">
        <f>Pronos!Y7</f>
        <v>CASTRES</v>
      </c>
      <c r="O20" s="19">
        <f>Pronos!Z7</f>
        <v>3</v>
      </c>
    </row>
    <row r="21" spans="1:15" s="1" customFormat="1" ht="15" customHeight="1">
      <c r="A21" s="80" t="s">
        <v>18</v>
      </c>
      <c r="B21" s="82">
        <v>2</v>
      </c>
      <c r="C21" s="21" t="str">
        <f>Pronos!C21</f>
        <v>PARIS</v>
      </c>
      <c r="F21" s="83" t="str">
        <f>Pronos!Q8</f>
        <v>RACING METRO</v>
      </c>
      <c r="G21" s="19">
        <f>Pronos!R8</f>
        <v>2</v>
      </c>
      <c r="H21" s="83" t="str">
        <f>Pronos!S8</f>
        <v>PARIS</v>
      </c>
      <c r="I21" s="19">
        <f>Pronos!T8</f>
        <v>0</v>
      </c>
      <c r="J21" s="83" t="str">
        <f>Pronos!U8</f>
        <v>AGEN</v>
      </c>
      <c r="K21" s="19">
        <f>Pronos!V8</f>
        <v>0</v>
      </c>
      <c r="L21" s="83" t="str">
        <f>Pronos!W8</f>
        <v>PARIS</v>
      </c>
      <c r="M21" s="19">
        <f>Pronos!X8</f>
        <v>0</v>
      </c>
      <c r="N21" s="83" t="str">
        <f>Pronos!Y8</f>
        <v>MONTPELLIER</v>
      </c>
      <c r="O21" s="19">
        <f>Pronos!Z8</f>
        <v>3</v>
      </c>
    </row>
    <row r="22" spans="1:15" s="1" customFormat="1" ht="15" customHeight="1">
      <c r="A22" s="80" t="s">
        <v>19</v>
      </c>
      <c r="B22" s="82">
        <v>1</v>
      </c>
      <c r="C22" s="21" t="str">
        <f>Pronos!C22</f>
        <v>RACING METRO</v>
      </c>
      <c r="F22" s="83" t="str">
        <f>Pronos!Q9</f>
        <v>AGEN</v>
      </c>
      <c r="G22" s="19">
        <f>Pronos!R9</f>
        <v>0</v>
      </c>
      <c r="H22" s="83" t="str">
        <f>Pronos!S9</f>
        <v>CASTRES</v>
      </c>
      <c r="I22" s="19">
        <f>Pronos!T9</f>
        <v>2</v>
      </c>
      <c r="J22" s="83" t="str">
        <f>Pronos!U9</f>
        <v>CASTRES</v>
      </c>
      <c r="K22" s="19">
        <f>Pronos!V9</f>
        <v>2</v>
      </c>
      <c r="L22" s="83" t="str">
        <f>Pronos!W9</f>
        <v>CASTRES</v>
      </c>
      <c r="M22" s="19">
        <f>Pronos!X9</f>
        <v>2</v>
      </c>
      <c r="N22" s="83" t="str">
        <f>Pronos!Y9</f>
        <v>TOULON</v>
      </c>
      <c r="O22" s="19">
        <f>Pronos!Z9</f>
        <v>2</v>
      </c>
    </row>
    <row r="23" spans="1:15" s="1" customFormat="1" ht="15" customHeight="1">
      <c r="A23" s="80" t="s">
        <v>20</v>
      </c>
      <c r="B23" s="82">
        <v>3</v>
      </c>
      <c r="C23" s="21" t="str">
        <f>Pronos!C23</f>
        <v>AGEN</v>
      </c>
      <c r="F23" s="84" t="str">
        <f>Pronos!Q10</f>
        <v>BEGLES-BORDEAUX</v>
      </c>
      <c r="G23" s="19">
        <f>Pronos!R10</f>
        <v>0</v>
      </c>
      <c r="H23" s="84" t="str">
        <f>Pronos!S10</f>
        <v>BIARRITZ</v>
      </c>
      <c r="I23" s="19">
        <f>Pronos!T10</f>
        <v>0</v>
      </c>
      <c r="J23" s="84" t="str">
        <f>Pronos!U10</f>
        <v>BIARRITZ</v>
      </c>
      <c r="K23" s="19">
        <f>Pronos!V10</f>
        <v>0</v>
      </c>
      <c r="L23" s="84" t="str">
        <f>Pronos!W10</f>
        <v>BEGLES-BORDEAUX</v>
      </c>
      <c r="M23" s="19">
        <f>Pronos!X10</f>
        <v>0</v>
      </c>
      <c r="N23" s="84" t="str">
        <f>Pronos!Y10</f>
        <v>BAYONNE</v>
      </c>
      <c r="O23" s="19">
        <f>Pronos!Z10</f>
        <v>0</v>
      </c>
    </row>
    <row r="24" spans="1:15" s="1" customFormat="1" ht="15" customHeight="1">
      <c r="A24" s="80" t="s">
        <v>21</v>
      </c>
      <c r="B24" s="82">
        <v>2</v>
      </c>
      <c r="C24" s="21" t="str">
        <f>Pronos!C24</f>
        <v>MONTPELLIER</v>
      </c>
      <c r="F24" s="84" t="str">
        <f>Pronos!Q11</f>
        <v>LOU</v>
      </c>
      <c r="G24" s="19">
        <f>Pronos!R11</f>
        <v>2</v>
      </c>
      <c r="H24" s="84" t="str">
        <f>Pronos!S11</f>
        <v>BEGLES-BORDEAUX</v>
      </c>
      <c r="I24" s="19">
        <f>Pronos!T11</f>
        <v>0</v>
      </c>
      <c r="J24" s="84" t="str">
        <f>Pronos!U11</f>
        <v>BRIVE</v>
      </c>
      <c r="K24" s="19">
        <f>Pronos!V11</f>
        <v>1</v>
      </c>
      <c r="L24" s="84" t="str">
        <f>Pronos!W11</f>
        <v>LOU</v>
      </c>
      <c r="M24" s="19">
        <f>Pronos!X11</f>
        <v>2</v>
      </c>
      <c r="N24" s="84" t="str">
        <f>Pronos!Y11</f>
        <v>BEGLES-BORDEAUX</v>
      </c>
      <c r="O24" s="19">
        <f>Pronos!Z11</f>
        <v>0</v>
      </c>
    </row>
    <row r="25" spans="1:15" s="1" customFormat="1" ht="15" customHeight="1">
      <c r="A25" s="80" t="s">
        <v>22</v>
      </c>
      <c r="B25" s="82">
        <v>2</v>
      </c>
      <c r="C25" s="21" t="str">
        <f>Pronos!C25</f>
        <v>PERPIGNAN</v>
      </c>
      <c r="F25" s="94" t="str">
        <f>Pronos!Q12</f>
        <v>TOULOUSE</v>
      </c>
      <c r="G25" s="19">
        <f>Pronos!R12</f>
      </c>
      <c r="H25" s="94" t="str">
        <f>Pronos!S12</f>
        <v>TOULON</v>
      </c>
      <c r="I25" s="19">
        <f>Pronos!T12</f>
      </c>
      <c r="J25" s="94" t="str">
        <f>Pronos!U12</f>
        <v>CLERMONT</v>
      </c>
      <c r="K25" s="19">
        <f>Pronos!V12</f>
      </c>
      <c r="L25" s="94" t="str">
        <f>Pronos!W12</f>
        <v>TOULOUSE</v>
      </c>
      <c r="M25" s="19">
        <f>Pronos!X12</f>
      </c>
      <c r="N25" s="94" t="str">
        <f>Pronos!Y12</f>
        <v>CLERMONT</v>
      </c>
      <c r="O25" s="19">
        <f>Pronos!Z12</f>
      </c>
    </row>
    <row r="26" spans="1:15" s="1" customFormat="1" ht="15" customHeight="1">
      <c r="A26" s="80" t="s">
        <v>23</v>
      </c>
      <c r="B26" s="82">
        <v>1</v>
      </c>
      <c r="C26" s="21" t="str">
        <f>Pronos!C26</f>
        <v>BRIVE</v>
      </c>
      <c r="F26" s="94" t="str">
        <f>Pronos!Q13</f>
        <v>PARIS</v>
      </c>
      <c r="G26" s="19">
        <f>Pronos!R13</f>
      </c>
      <c r="H26" s="94" t="str">
        <f>Pronos!S13</f>
        <v>TOULOUSE</v>
      </c>
      <c r="I26" s="19">
        <f>Pronos!T13</f>
      </c>
      <c r="J26" s="94" t="str">
        <f>Pronos!U13</f>
        <v>CASTRES</v>
      </c>
      <c r="K26" s="19">
        <f>Pronos!V13</f>
      </c>
      <c r="L26" s="94" t="str">
        <f>Pronos!W13</f>
        <v>RACING METRO</v>
      </c>
      <c r="M26" s="19">
        <f>Pronos!X13</f>
      </c>
      <c r="N26" s="94" t="str">
        <f>Pronos!Y13</f>
        <v>TOULOUSE</v>
      </c>
      <c r="O26" s="19">
        <f>Pronos!Z13</f>
      </c>
    </row>
    <row r="27" s="1" customFormat="1" ht="15" customHeight="1" thickBot="1">
      <c r="C27" s="27" t="str">
        <f>Pronos!C27</f>
        <v>BAYONNE</v>
      </c>
    </row>
    <row r="28" spans="3:15" s="1" customFormat="1" ht="33" customHeight="1" thickBot="1">
      <c r="C28" s="27" t="str">
        <f>Pronos!C28</f>
        <v>BEGLES-BORDEAUX</v>
      </c>
      <c r="F28" s="72" t="str">
        <f>Pronos!AA2</f>
        <v>-</v>
      </c>
      <c r="G28" s="15">
        <f>Pronos!AB2</f>
        <v>0</v>
      </c>
      <c r="H28" s="72" t="str">
        <f>Pronos!AC2</f>
        <v>-</v>
      </c>
      <c r="I28" s="15">
        <f>Pronos!AD2</f>
        <v>0</v>
      </c>
      <c r="J28" s="72" t="str">
        <f>Pronos!AE2</f>
        <v>-</v>
      </c>
      <c r="K28" s="15">
        <f>Pronos!AF2</f>
        <v>0</v>
      </c>
      <c r="L28" s="72" t="str">
        <f>Pronos!AG2</f>
        <v>-</v>
      </c>
      <c r="M28" s="15">
        <f>Pronos!AH2</f>
        <v>0</v>
      </c>
      <c r="N28" s="72" t="str">
        <f>Pronos!AI2</f>
        <v>-</v>
      </c>
      <c r="O28" s="15">
        <f>Pronos!AJ2</f>
        <v>0</v>
      </c>
    </row>
    <row r="29" spans="3:15" s="1" customFormat="1" ht="15" customHeight="1">
      <c r="C29" s="27" t="str">
        <f>Pronos!C29</f>
        <v>LOU</v>
      </c>
      <c r="F29" s="61"/>
      <c r="G29" s="62"/>
      <c r="H29" s="61"/>
      <c r="I29" s="62"/>
      <c r="J29" s="61"/>
      <c r="K29" s="62"/>
      <c r="L29" s="61"/>
      <c r="M29" s="62"/>
      <c r="N29" s="61"/>
      <c r="O29" s="62"/>
    </row>
    <row r="30" spans="3:15" s="1" customFormat="1" ht="15" customHeight="1" thickBot="1">
      <c r="C30" s="28" t="str">
        <f>Pronos!C30</f>
        <v>BIARRITZ</v>
      </c>
      <c r="F30" s="92">
        <f>Pronos!AA4</f>
        <v>0</v>
      </c>
      <c r="G30" s="19">
        <f>Pronos!AB4</f>
        <v>0</v>
      </c>
      <c r="H30" s="92">
        <f>Pronos!AC4</f>
        <v>0</v>
      </c>
      <c r="I30" s="19">
        <f>Pronos!AD4</f>
        <v>0</v>
      </c>
      <c r="J30" s="92">
        <f>Pronos!AE4</f>
        <v>0</v>
      </c>
      <c r="K30" s="19">
        <f>Pronos!AF4</f>
        <v>0</v>
      </c>
      <c r="L30" s="92">
        <f>Pronos!AG4</f>
        <v>0</v>
      </c>
      <c r="M30" s="19">
        <f>Pronos!AH4</f>
        <v>0</v>
      </c>
      <c r="N30" s="92">
        <f>Pronos!AI4</f>
        <v>0</v>
      </c>
      <c r="O30" s="19">
        <f>Pronos!AJ4</f>
        <v>0</v>
      </c>
    </row>
    <row r="31" spans="6:15" s="1" customFormat="1" ht="15" customHeight="1">
      <c r="F31" s="92">
        <f>Pronos!AA5</f>
        <v>0</v>
      </c>
      <c r="G31" s="19">
        <f>Pronos!AB5</f>
        <v>0</v>
      </c>
      <c r="H31" s="92">
        <f>Pronos!AC5</f>
        <v>0</v>
      </c>
      <c r="I31" s="19">
        <f>Pronos!AD5</f>
        <v>0</v>
      </c>
      <c r="J31" s="92">
        <f>Pronos!AE5</f>
        <v>0</v>
      </c>
      <c r="K31" s="19">
        <f>Pronos!AF5</f>
        <v>0</v>
      </c>
      <c r="L31" s="92">
        <f>Pronos!AG5</f>
        <v>0</v>
      </c>
      <c r="M31" s="19">
        <f>Pronos!AH5</f>
        <v>0</v>
      </c>
      <c r="N31" s="92">
        <f>Pronos!AI5</f>
        <v>0</v>
      </c>
      <c r="O31" s="19">
        <f>Pronos!AJ5</f>
        <v>0</v>
      </c>
    </row>
    <row r="32" spans="6:15" s="1" customFormat="1" ht="15" customHeight="1">
      <c r="F32" s="83">
        <f>Pronos!AA6</f>
        <v>0</v>
      </c>
      <c r="G32" s="19">
        <f>Pronos!AB6</f>
        <v>0</v>
      </c>
      <c r="H32" s="83">
        <f>Pronos!AC6</f>
        <v>0</v>
      </c>
      <c r="I32" s="19">
        <f>Pronos!AD6</f>
        <v>0</v>
      </c>
      <c r="J32" s="83">
        <f>Pronos!AE6</f>
        <v>0</v>
      </c>
      <c r="K32" s="19">
        <f>Pronos!AF6</f>
        <v>0</v>
      </c>
      <c r="L32" s="83">
        <f>Pronos!AG6</f>
        <v>0</v>
      </c>
      <c r="M32" s="19">
        <f>Pronos!AH6</f>
        <v>0</v>
      </c>
      <c r="N32" s="83">
        <f>Pronos!AI6</f>
        <v>0</v>
      </c>
      <c r="O32" s="19">
        <f>Pronos!AJ6</f>
        <v>0</v>
      </c>
    </row>
    <row r="33" spans="6:15" s="1" customFormat="1" ht="15" customHeight="1">
      <c r="F33" s="83">
        <f>Pronos!AA7</f>
        <v>0</v>
      </c>
      <c r="G33" s="19">
        <f>Pronos!AB7</f>
        <v>0</v>
      </c>
      <c r="H33" s="83">
        <f>Pronos!AC7</f>
        <v>0</v>
      </c>
      <c r="I33" s="19">
        <f>Pronos!AD7</f>
        <v>0</v>
      </c>
      <c r="J33" s="83">
        <f>Pronos!AE7</f>
        <v>0</v>
      </c>
      <c r="K33" s="19">
        <f>Pronos!AF7</f>
        <v>0</v>
      </c>
      <c r="L33" s="83">
        <f>Pronos!AG7</f>
        <v>0</v>
      </c>
      <c r="M33" s="19">
        <f>Pronos!AH7</f>
        <v>0</v>
      </c>
      <c r="N33" s="83">
        <f>Pronos!AI7</f>
        <v>0</v>
      </c>
      <c r="O33" s="19">
        <f>Pronos!AJ7</f>
        <v>0</v>
      </c>
    </row>
    <row r="34" spans="6:15" s="1" customFormat="1" ht="15" customHeight="1">
      <c r="F34" s="83">
        <f>Pronos!AA8</f>
        <v>0</v>
      </c>
      <c r="G34" s="19">
        <f>Pronos!AB8</f>
        <v>0</v>
      </c>
      <c r="H34" s="83">
        <f>Pronos!AC8</f>
        <v>0</v>
      </c>
      <c r="I34" s="19">
        <f>Pronos!AD8</f>
        <v>0</v>
      </c>
      <c r="J34" s="83">
        <f>Pronos!AE8</f>
        <v>0</v>
      </c>
      <c r="K34" s="19">
        <f>Pronos!AF8</f>
        <v>0</v>
      </c>
      <c r="L34" s="83">
        <f>Pronos!AG8</f>
        <v>0</v>
      </c>
      <c r="M34" s="19">
        <f>Pronos!AH8</f>
        <v>0</v>
      </c>
      <c r="N34" s="83">
        <f>Pronos!AI8</f>
        <v>0</v>
      </c>
      <c r="O34" s="19">
        <f>Pronos!AJ8</f>
        <v>0</v>
      </c>
    </row>
    <row r="35" spans="6:15" s="1" customFormat="1" ht="15" customHeight="1">
      <c r="F35" s="83">
        <f>Pronos!AA9</f>
        <v>0</v>
      </c>
      <c r="G35" s="19">
        <f>Pronos!AB9</f>
        <v>0</v>
      </c>
      <c r="H35" s="83">
        <f>Pronos!AC9</f>
        <v>0</v>
      </c>
      <c r="I35" s="19">
        <f>Pronos!AD9</f>
        <v>0</v>
      </c>
      <c r="J35" s="83">
        <f>Pronos!AE9</f>
        <v>0</v>
      </c>
      <c r="K35" s="19">
        <f>Pronos!AF9</f>
        <v>0</v>
      </c>
      <c r="L35" s="83">
        <f>Pronos!AG9</f>
        <v>0</v>
      </c>
      <c r="M35" s="19">
        <f>Pronos!AH9</f>
        <v>0</v>
      </c>
      <c r="N35" s="83">
        <f>Pronos!AI9</f>
        <v>0</v>
      </c>
      <c r="O35" s="19">
        <f>Pronos!AJ9</f>
        <v>0</v>
      </c>
    </row>
    <row r="36" spans="6:15" s="1" customFormat="1" ht="15" customHeight="1">
      <c r="F36" s="84">
        <f>Pronos!AA10</f>
        <v>0</v>
      </c>
      <c r="G36" s="19">
        <f>Pronos!AB10</f>
        <v>0</v>
      </c>
      <c r="H36" s="84">
        <f>Pronos!AC10</f>
        <v>0</v>
      </c>
      <c r="I36" s="19">
        <f>Pronos!AD10</f>
        <v>0</v>
      </c>
      <c r="J36" s="84">
        <f>Pronos!AE10</f>
        <v>0</v>
      </c>
      <c r="K36" s="19">
        <f>Pronos!AF10</f>
        <v>0</v>
      </c>
      <c r="L36" s="84">
        <f>Pronos!AG10</f>
        <v>0</v>
      </c>
      <c r="M36" s="19">
        <f>Pronos!AH10</f>
        <v>0</v>
      </c>
      <c r="N36" s="84">
        <f>Pronos!AI10</f>
        <v>0</v>
      </c>
      <c r="O36" s="19">
        <f>Pronos!AJ10</f>
        <v>0</v>
      </c>
    </row>
    <row r="37" spans="6:15" s="1" customFormat="1" ht="15" customHeight="1">
      <c r="F37" s="84">
        <f>Pronos!AA11</f>
        <v>0</v>
      </c>
      <c r="G37" s="19">
        <f>Pronos!AB11</f>
        <v>0</v>
      </c>
      <c r="H37" s="84">
        <f>Pronos!AC11</f>
        <v>0</v>
      </c>
      <c r="I37" s="19">
        <f>Pronos!AD11</f>
        <v>0</v>
      </c>
      <c r="J37" s="84">
        <f>Pronos!AE11</f>
        <v>0</v>
      </c>
      <c r="K37" s="19">
        <f>Pronos!AF11</f>
        <v>0</v>
      </c>
      <c r="L37" s="84">
        <f>Pronos!AG11</f>
        <v>0</v>
      </c>
      <c r="M37" s="19">
        <f>Pronos!AH11</f>
        <v>0</v>
      </c>
      <c r="N37" s="84">
        <f>Pronos!AI11</f>
        <v>0</v>
      </c>
      <c r="O37" s="19">
        <f>Pronos!AJ11</f>
        <v>0</v>
      </c>
    </row>
    <row r="38" spans="6:15" s="1" customFormat="1" ht="15" customHeight="1">
      <c r="F38" s="94">
        <f>Pronos!AA12</f>
        <v>0</v>
      </c>
      <c r="G38" s="19">
        <f>Pronos!AB12</f>
      </c>
      <c r="H38" s="94">
        <f>Pronos!AC12</f>
        <v>0</v>
      </c>
      <c r="I38" s="19">
        <f>Pronos!AD12</f>
      </c>
      <c r="J38" s="94">
        <f>Pronos!AE12</f>
        <v>0</v>
      </c>
      <c r="K38" s="19">
        <f>Pronos!AF12</f>
      </c>
      <c r="L38" s="94">
        <f>Pronos!AG12</f>
        <v>0</v>
      </c>
      <c r="M38" s="19">
        <f>Pronos!AH12</f>
      </c>
      <c r="N38" s="94">
        <f>Pronos!AI12</f>
        <v>0</v>
      </c>
      <c r="O38" s="19">
        <f>Pronos!AJ12</f>
      </c>
    </row>
    <row r="39" spans="6:15" s="1" customFormat="1" ht="15" customHeight="1">
      <c r="F39" s="94">
        <f>Pronos!AA13</f>
        <v>0</v>
      </c>
      <c r="G39" s="19">
        <f>Pronos!AB13</f>
      </c>
      <c r="H39" s="94">
        <f>Pronos!AC13</f>
        <v>0</v>
      </c>
      <c r="I39" s="19">
        <f>Pronos!AD13</f>
      </c>
      <c r="J39" s="94">
        <f>Pronos!AE13</f>
        <v>0</v>
      </c>
      <c r="K39" s="19">
        <f>Pronos!AF13</f>
      </c>
      <c r="L39" s="94">
        <f>Pronos!AG13</f>
        <v>0</v>
      </c>
      <c r="M39" s="19">
        <f>Pronos!AH13</f>
      </c>
      <c r="N39" s="94">
        <f>Pronos!AI13</f>
        <v>0</v>
      </c>
      <c r="O39" s="19">
        <f>Pronos!AJ13</f>
      </c>
    </row>
    <row r="40" spans="6:15" s="1" customFormat="1" ht="15" customHeight="1"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</sheetData>
  <sheetProtection password="EA66" sheet="1" objects="1" scenarios="1" selectLockedCells="1"/>
  <mergeCells count="2">
    <mergeCell ref="A4:A11"/>
    <mergeCell ref="A12:A13"/>
  </mergeCells>
  <dataValidations count="1">
    <dataValidation type="list" allowBlank="1" showInputMessage="1" showErrorMessage="1" sqref="N4:N13 F30:F39 N17:N26 H30:H39 J30:J39 L30:L39 H4:H13 J4:J13 F4:F13 N30:N39 H17:H26 L4:L13 L17:L26 J17:J26 F17:F26">
      <formula1>$C$17:$C$30</formula1>
    </dataValidation>
  </dataValidations>
  <printOptions/>
  <pageMargins left="0.31" right="0.26" top="0.45" bottom="0.36" header="0.21" footer="0.19"/>
  <pageSetup horizontalDpi="600" verticalDpi="600" orientation="landscape" paperSize="9" scale="74" r:id="rId1"/>
  <headerFooter alignWithMargins="0">
    <oddHeader>&amp;C&amp;"Arial,Gras italique"&amp;14PRONOSTICS du TOP 14 - 2011/2012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pere31a</dc:creator>
  <cp:keywords/>
  <dc:description/>
  <cp:lastModifiedBy>Antonio Pereira</cp:lastModifiedBy>
  <cp:lastPrinted>2011-12-30T11:27:54Z</cp:lastPrinted>
  <dcterms:created xsi:type="dcterms:W3CDTF">2006-09-21T16:08:24Z</dcterms:created>
  <dcterms:modified xsi:type="dcterms:W3CDTF">2012-06-03T21:36:54Z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1149614728</vt:i4>
  </property>
  <property fmtid="{D5CDD505-2E9C-101B-9397-08002B2CF9AE}" pid="3" name="_EmailSubject">
    <vt:lpwstr>USO</vt:lpwstr>
  </property>
  <property fmtid="{D5CDD505-2E9C-101B-9397-08002B2CF9AE}" pid="4" name="_AuthorEmail">
    <vt:lpwstr>Antonio.PEREIRA@cetelem.fr</vt:lpwstr>
  </property>
  <property fmtid="{D5CDD505-2E9C-101B-9397-08002B2CF9AE}" pid="5" name="_AuthorEmailDisplayName">
    <vt:lpwstr>PEREIRA Antonio</vt:lpwstr>
  </property>
  <property fmtid="{D5CDD505-2E9C-101B-9397-08002B2CF9AE}" pid="6" name="_PreviousAdHocReviewCycleID">
    <vt:i4>1149614728</vt:i4>
  </property>
  <property fmtid="{D5CDD505-2E9C-101B-9397-08002B2CF9AE}" pid="7" name="_ReviewingToolsShownOnce">
    <vt:lpwstr/>
  </property>
</Properties>
</file>