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65" windowHeight="1189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Feuil2!$A$14:$S$51</definedName>
  </definedNames>
  <calcPr calcId="125725"/>
</workbook>
</file>

<file path=xl/calcChain.xml><?xml version="1.0" encoding="utf-8"?>
<calcChain xmlns="http://schemas.openxmlformats.org/spreadsheetml/2006/main">
  <c r="S45" i="2"/>
  <c r="R45"/>
  <c r="Q45"/>
  <c r="Q37"/>
  <c r="Q29"/>
  <c r="Q21"/>
  <c r="O45"/>
  <c r="L45"/>
  <c r="I45"/>
  <c r="F45"/>
  <c r="Q48"/>
  <c r="R48"/>
  <c r="S48"/>
  <c r="Q49"/>
  <c r="R49"/>
  <c r="S49"/>
  <c r="Q50"/>
  <c r="R50"/>
  <c r="S50"/>
  <c r="O44"/>
  <c r="L44"/>
  <c r="I44"/>
  <c r="F44"/>
  <c r="C44"/>
  <c r="R44" s="1"/>
  <c r="B44"/>
  <c r="E44" s="1"/>
  <c r="E45" s="1"/>
  <c r="H44"/>
  <c r="H45"/>
  <c r="K44"/>
  <c r="K45"/>
  <c r="N44"/>
  <c r="N45"/>
  <c r="Q40"/>
  <c r="R40"/>
  <c r="S40"/>
  <c r="Q41"/>
  <c r="R41"/>
  <c r="S41"/>
  <c r="Q42"/>
  <c r="R42"/>
  <c r="S42"/>
  <c r="Q43"/>
  <c r="R43"/>
  <c r="S43"/>
  <c r="Q44"/>
  <c r="S44"/>
  <c r="Q33"/>
  <c r="R33"/>
  <c r="S33"/>
  <c r="Q34"/>
  <c r="R34"/>
  <c r="S34"/>
  <c r="Q35"/>
  <c r="R35"/>
  <c r="S35"/>
  <c r="Q36"/>
  <c r="R36"/>
  <c r="S36"/>
  <c r="Q24"/>
  <c r="R24"/>
  <c r="S24"/>
  <c r="Q25"/>
  <c r="R25"/>
  <c r="S25"/>
  <c r="Q26"/>
  <c r="R26"/>
  <c r="S26"/>
  <c r="Q27"/>
  <c r="R27"/>
  <c r="S27"/>
  <c r="Q28"/>
  <c r="R28"/>
  <c r="S28"/>
  <c r="Q17"/>
  <c r="R17"/>
  <c r="S17"/>
  <c r="Q18"/>
  <c r="R18"/>
  <c r="S18"/>
  <c r="Q19"/>
  <c r="R19"/>
  <c r="S19"/>
  <c r="Q20"/>
  <c r="R20"/>
  <c r="S20"/>
  <c r="S47"/>
  <c r="R47"/>
  <c r="Q47"/>
  <c r="S39"/>
  <c r="R39"/>
  <c r="Q39"/>
  <c r="S32"/>
  <c r="R32"/>
  <c r="Q32"/>
  <c r="S23"/>
  <c r="R23"/>
  <c r="Q23"/>
  <c r="S16"/>
  <c r="N24"/>
  <c r="O24"/>
  <c r="P24"/>
  <c r="N25"/>
  <c r="O25"/>
  <c r="P25"/>
  <c r="N26"/>
  <c r="O26"/>
  <c r="P26"/>
  <c r="N27"/>
  <c r="O27"/>
  <c r="P27"/>
  <c r="N28"/>
  <c r="O28"/>
  <c r="P28"/>
  <c r="P23"/>
  <c r="O23"/>
  <c r="N23"/>
  <c r="N17"/>
  <c r="O17"/>
  <c r="P17"/>
  <c r="N18"/>
  <c r="O18"/>
  <c r="P18"/>
  <c r="N19"/>
  <c r="O19"/>
  <c r="P19"/>
  <c r="N20"/>
  <c r="O20"/>
  <c r="P20"/>
  <c r="P16"/>
  <c r="O16"/>
  <c r="R16"/>
  <c r="R21" s="1"/>
  <c r="N16"/>
  <c r="Q16"/>
  <c r="S21"/>
  <c r="R29"/>
  <c r="S29"/>
  <c r="R37"/>
  <c r="S37"/>
  <c r="Q51"/>
  <c r="R51"/>
  <c r="S51"/>
  <c r="G64"/>
  <c r="G58"/>
  <c r="G56"/>
  <c r="G55"/>
  <c r="G59" s="1"/>
  <c r="G60" s="1"/>
  <c r="D19"/>
  <c r="D18"/>
  <c r="F58"/>
  <c r="F56"/>
  <c r="F55"/>
  <c r="F59" s="1"/>
  <c r="F60" s="1"/>
  <c r="F64" s="1"/>
  <c r="C50"/>
  <c r="C49"/>
  <c r="C48"/>
  <c r="C47"/>
  <c r="C43"/>
  <c r="C42"/>
  <c r="C41"/>
  <c r="C40"/>
  <c r="C39"/>
  <c r="C36"/>
  <c r="B36" s="1"/>
  <c r="C35"/>
  <c r="C34"/>
  <c r="B34" s="1"/>
  <c r="C33"/>
  <c r="C32"/>
  <c r="B32" s="1"/>
  <c r="C28"/>
  <c r="C27"/>
  <c r="C26"/>
  <c r="C25"/>
  <c r="C24"/>
  <c r="C23"/>
  <c r="C20"/>
  <c r="C19"/>
  <c r="B19" s="1"/>
  <c r="C18"/>
  <c r="C17"/>
  <c r="C16"/>
  <c r="B16" s="1"/>
  <c r="D20"/>
  <c r="D17"/>
  <c r="D16"/>
  <c r="E68"/>
  <c r="E69" s="1"/>
  <c r="F69" s="1"/>
  <c r="D55"/>
  <c r="E55"/>
  <c r="D58"/>
  <c r="E58"/>
  <c r="C58"/>
  <c r="C55"/>
  <c r="C56"/>
  <c r="D56"/>
  <c r="E56"/>
  <c r="B50"/>
  <c r="B49"/>
  <c r="B48"/>
  <c r="B47"/>
  <c r="B43"/>
  <c r="B42"/>
  <c r="B41"/>
  <c r="D40"/>
  <c r="D44" s="1"/>
  <c r="B39"/>
  <c r="B35"/>
  <c r="B33"/>
  <c r="D28"/>
  <c r="B28"/>
  <c r="B27"/>
  <c r="B26"/>
  <c r="B25"/>
  <c r="B24"/>
  <c r="D23"/>
  <c r="B18"/>
  <c r="B20"/>
  <c r="B17"/>
  <c r="N49" l="1"/>
  <c r="N47"/>
  <c r="N32"/>
  <c r="N41"/>
  <c r="N43"/>
  <c r="N33"/>
  <c r="N35"/>
  <c r="N48"/>
  <c r="N50"/>
  <c r="N39"/>
  <c r="N42"/>
  <c r="N34"/>
  <c r="N36"/>
  <c r="N29"/>
  <c r="C59"/>
  <c r="D59"/>
  <c r="C60"/>
  <c r="C64" s="1"/>
  <c r="E50" s="1"/>
  <c r="E59"/>
  <c r="D26"/>
  <c r="D24"/>
  <c r="D32"/>
  <c r="D39"/>
  <c r="D35"/>
  <c r="D33"/>
  <c r="D42"/>
  <c r="D27"/>
  <c r="D25"/>
  <c r="D36"/>
  <c r="D34"/>
  <c r="D43"/>
  <c r="D41"/>
  <c r="D47"/>
  <c r="D49"/>
  <c r="B40"/>
  <c r="N40" s="1"/>
  <c r="D50"/>
  <c r="D48"/>
  <c r="B23"/>
  <c r="E41" l="1"/>
  <c r="G44"/>
  <c r="N21"/>
  <c r="N37"/>
  <c r="N51"/>
  <c r="D60"/>
  <c r="D64" s="1"/>
  <c r="J44" s="1"/>
  <c r="M47"/>
  <c r="M33"/>
  <c r="E60"/>
  <c r="E64" s="1"/>
  <c r="J50"/>
  <c r="M49"/>
  <c r="M41"/>
  <c r="M34"/>
  <c r="M25"/>
  <c r="M42"/>
  <c r="M35"/>
  <c r="M50"/>
  <c r="K23"/>
  <c r="G48"/>
  <c r="F47"/>
  <c r="G42"/>
  <c r="F41"/>
  <c r="E40"/>
  <c r="F36"/>
  <c r="E35"/>
  <c r="G33"/>
  <c r="F32"/>
  <c r="G28"/>
  <c r="G26"/>
  <c r="F25"/>
  <c r="E24"/>
  <c r="E18"/>
  <c r="G18"/>
  <c r="F17"/>
  <c r="E47"/>
  <c r="G41"/>
  <c r="E39"/>
  <c r="F35"/>
  <c r="G32"/>
  <c r="G17"/>
  <c r="E25"/>
  <c r="G39"/>
  <c r="F18"/>
  <c r="E27"/>
  <c r="E49"/>
  <c r="E48"/>
  <c r="F49"/>
  <c r="G50"/>
  <c r="F43"/>
  <c r="E42"/>
  <c r="G40"/>
  <c r="F39"/>
  <c r="G35"/>
  <c r="F34"/>
  <c r="E33"/>
  <c r="E28"/>
  <c r="F27"/>
  <c r="E26"/>
  <c r="G24"/>
  <c r="F23"/>
  <c r="E20"/>
  <c r="G20"/>
  <c r="F19"/>
  <c r="F50"/>
  <c r="E43"/>
  <c r="F40"/>
  <c r="G36"/>
  <c r="E34"/>
  <c r="G47"/>
  <c r="G43"/>
  <c r="G27"/>
  <c r="F20"/>
  <c r="E17"/>
  <c r="F33"/>
  <c r="F37" s="1"/>
  <c r="F48"/>
  <c r="E19"/>
  <c r="E32"/>
  <c r="G49"/>
  <c r="G51" s="1"/>
  <c r="G34"/>
  <c r="G25"/>
  <c r="G16"/>
  <c r="E16"/>
  <c r="E21" s="1"/>
  <c r="G23"/>
  <c r="F26"/>
  <c r="E36"/>
  <c r="F42"/>
  <c r="F16"/>
  <c r="G19"/>
  <c r="F24"/>
  <c r="F28"/>
  <c r="I28"/>
  <c r="J25"/>
  <c r="J17"/>
  <c r="I16"/>
  <c r="E23"/>
  <c r="F51"/>
  <c r="E51"/>
  <c r="G29"/>
  <c r="G37"/>
  <c r="O48" l="1"/>
  <c r="P49"/>
  <c r="O50"/>
  <c r="P47"/>
  <c r="O40"/>
  <c r="P41"/>
  <c r="O42"/>
  <c r="P43"/>
  <c r="O39"/>
  <c r="P33"/>
  <c r="O34"/>
  <c r="P35"/>
  <c r="O36"/>
  <c r="P32"/>
  <c r="K17"/>
  <c r="P48"/>
  <c r="O49"/>
  <c r="P50"/>
  <c r="O47"/>
  <c r="O51" s="1"/>
  <c r="P40"/>
  <c r="O41"/>
  <c r="P42"/>
  <c r="O43"/>
  <c r="P39"/>
  <c r="O33"/>
  <c r="P34"/>
  <c r="O35"/>
  <c r="P36"/>
  <c r="O32"/>
  <c r="O37" s="1"/>
  <c r="P29"/>
  <c r="P21"/>
  <c r="M44"/>
  <c r="P44"/>
  <c r="P45" s="1"/>
  <c r="M36"/>
  <c r="M48"/>
  <c r="G45"/>
  <c r="M51"/>
  <c r="F29"/>
  <c r="J20"/>
  <c r="J23"/>
  <c r="I26"/>
  <c r="H32"/>
  <c r="H34"/>
  <c r="H36"/>
  <c r="I39"/>
  <c r="J40"/>
  <c r="H42"/>
  <c r="I43"/>
  <c r="J47"/>
  <c r="H49"/>
  <c r="I50"/>
  <c r="H18"/>
  <c r="J16"/>
  <c r="I19"/>
  <c r="I17"/>
  <c r="H24"/>
  <c r="I25"/>
  <c r="J26"/>
  <c r="J28"/>
  <c r="I32"/>
  <c r="J33"/>
  <c r="H35"/>
  <c r="I36"/>
  <c r="J39"/>
  <c r="J45" s="1"/>
  <c r="H41"/>
  <c r="I42"/>
  <c r="J43"/>
  <c r="H48"/>
  <c r="I49"/>
  <c r="H19"/>
  <c r="H17"/>
  <c r="J18"/>
  <c r="H25"/>
  <c r="J27"/>
  <c r="I33"/>
  <c r="I35"/>
  <c r="J36"/>
  <c r="H40"/>
  <c r="I41"/>
  <c r="J42"/>
  <c r="H47"/>
  <c r="I48"/>
  <c r="J49"/>
  <c r="H20"/>
  <c r="H16"/>
  <c r="I20"/>
  <c r="I18"/>
  <c r="I23"/>
  <c r="J24"/>
  <c r="H26"/>
  <c r="I27"/>
  <c r="H28"/>
  <c r="H33"/>
  <c r="I34"/>
  <c r="J35"/>
  <c r="H39"/>
  <c r="I40"/>
  <c r="J41"/>
  <c r="H43"/>
  <c r="I47"/>
  <c r="I51" s="1"/>
  <c r="J48"/>
  <c r="H50"/>
  <c r="K48"/>
  <c r="K18"/>
  <c r="L19"/>
  <c r="M20"/>
  <c r="M23"/>
  <c r="K27"/>
  <c r="K25"/>
  <c r="L32"/>
  <c r="K35"/>
  <c r="K33"/>
  <c r="L43"/>
  <c r="L41"/>
  <c r="M32"/>
  <c r="M37" s="1"/>
  <c r="L50"/>
  <c r="L48"/>
  <c r="K19"/>
  <c r="L20"/>
  <c r="M16"/>
  <c r="M17"/>
  <c r="M28"/>
  <c r="L27"/>
  <c r="K26"/>
  <c r="M24"/>
  <c r="K36"/>
  <c r="K34"/>
  <c r="L39"/>
  <c r="L42"/>
  <c r="L40"/>
  <c r="K39"/>
  <c r="K50"/>
  <c r="K20"/>
  <c r="L16"/>
  <c r="L17"/>
  <c r="M18"/>
  <c r="L28"/>
  <c r="L26"/>
  <c r="L24"/>
  <c r="L36"/>
  <c r="L34"/>
  <c r="M39"/>
  <c r="K42"/>
  <c r="M40"/>
  <c r="K47"/>
  <c r="K49"/>
  <c r="K16"/>
  <c r="L18"/>
  <c r="M19"/>
  <c r="L23"/>
  <c r="K28"/>
  <c r="M26"/>
  <c r="L25"/>
  <c r="K24"/>
  <c r="L35"/>
  <c r="L33"/>
  <c r="K43"/>
  <c r="K41"/>
  <c r="K32"/>
  <c r="K37" s="1"/>
  <c r="L47"/>
  <c r="L49"/>
  <c r="J29"/>
  <c r="E29"/>
  <c r="J19"/>
  <c r="J21" s="1"/>
  <c r="I24"/>
  <c r="I29" s="1"/>
  <c r="H27"/>
  <c r="J32"/>
  <c r="F21"/>
  <c r="E37"/>
  <c r="G21"/>
  <c r="J34"/>
  <c r="H23"/>
  <c r="H29" s="1"/>
  <c r="M27"/>
  <c r="M43"/>
  <c r="K40"/>
  <c r="O29" l="1"/>
  <c r="P37"/>
  <c r="P51"/>
  <c r="I21"/>
  <c r="M45"/>
  <c r="O21"/>
  <c r="L51"/>
  <c r="K29"/>
  <c r="L29"/>
  <c r="K21"/>
  <c r="K51"/>
  <c r="H21"/>
  <c r="M29"/>
  <c r="H51"/>
  <c r="J51"/>
  <c r="J37"/>
  <c r="L21"/>
  <c r="M21"/>
  <c r="L37"/>
  <c r="I37"/>
  <c r="H37"/>
</calcChain>
</file>

<file path=xl/sharedStrings.xml><?xml version="1.0" encoding="utf-8"?>
<sst xmlns="http://schemas.openxmlformats.org/spreadsheetml/2006/main" count="189" uniqueCount="78">
  <si>
    <t>NOTE</t>
  </si>
  <si>
    <t xml:space="preserve">Octave 1 </t>
  </si>
  <si>
    <t>Octave 2</t>
  </si>
  <si>
    <t xml:space="preserve">Octave 3 </t>
  </si>
  <si>
    <t>Octave 4</t>
  </si>
  <si>
    <t>Do</t>
  </si>
  <si>
    <t>Do #</t>
  </si>
  <si>
    <t>Ré</t>
  </si>
  <si>
    <t>Ré #</t>
  </si>
  <si>
    <t>Mi</t>
  </si>
  <si>
    <t>Fa</t>
  </si>
  <si>
    <t>Fa #</t>
  </si>
  <si>
    <t>Sol</t>
  </si>
  <si>
    <t>Sol #</t>
  </si>
  <si>
    <t>La</t>
  </si>
  <si>
    <t>La #</t>
  </si>
  <si>
    <t>Si</t>
  </si>
  <si>
    <t>Do#/Réb</t>
  </si>
  <si>
    <t>Ré#/Mib</t>
  </si>
  <si>
    <t>Fa#/Solb</t>
  </si>
  <si>
    <t>Sol#/Lab</t>
  </si>
  <si>
    <t>La#/Sib</t>
  </si>
  <si>
    <t>C</t>
  </si>
  <si>
    <t>C#/Db</t>
  </si>
  <si>
    <t>D</t>
  </si>
  <si>
    <t>D#/Eb</t>
  </si>
  <si>
    <t>E</t>
  </si>
  <si>
    <t>F</t>
  </si>
  <si>
    <t>F#/Gb</t>
  </si>
  <si>
    <t>G</t>
  </si>
  <si>
    <t>G#/Ab</t>
  </si>
  <si>
    <t>A</t>
  </si>
  <si>
    <t>A#/Bb</t>
  </si>
  <si>
    <t>B</t>
  </si>
  <si>
    <t>Feng shui</t>
  </si>
  <si>
    <t>Do#</t>
  </si>
  <si>
    <t>re</t>
  </si>
  <si>
    <t>mi</t>
  </si>
  <si>
    <t>sol#</t>
  </si>
  <si>
    <t>la</t>
  </si>
  <si>
    <t>Java</t>
  </si>
  <si>
    <t>Fa#</t>
  </si>
  <si>
    <t>La#</t>
  </si>
  <si>
    <t>do</t>
  </si>
  <si>
    <t>Bali</t>
  </si>
  <si>
    <t>fa</t>
  </si>
  <si>
    <t>sol</t>
  </si>
  <si>
    <t>la#</t>
  </si>
  <si>
    <t>chicago blues</t>
  </si>
  <si>
    <t>hiver</t>
  </si>
  <si>
    <t>d</t>
  </si>
  <si>
    <t>I</t>
  </si>
  <si>
    <t>m</t>
  </si>
  <si>
    <t>mu2</t>
  </si>
  <si>
    <t>mu3</t>
  </si>
  <si>
    <t>kg/mm</t>
  </si>
  <si>
    <t>l*(f)^1/2</t>
  </si>
  <si>
    <t>grave</t>
  </si>
  <si>
    <t>aigu</t>
  </si>
  <si>
    <t>lgrave</t>
  </si>
  <si>
    <t>laigu</t>
  </si>
  <si>
    <t>total</t>
  </si>
  <si>
    <t>medium</t>
  </si>
  <si>
    <t>lmedium</t>
  </si>
  <si>
    <t>tube 15*12,4</t>
  </si>
  <si>
    <t>tube 20*27,4</t>
  </si>
  <si>
    <t>tube 16*14</t>
  </si>
  <si>
    <t>l=rac(pi/2)/rac(f)*(EI/roS)1/4</t>
  </si>
  <si>
    <t>N/m2</t>
  </si>
  <si>
    <t>Ro</t>
  </si>
  <si>
    <t>kg/m^3</t>
  </si>
  <si>
    <t>S</t>
  </si>
  <si>
    <t>m^2</t>
  </si>
  <si>
    <t>(EI/roS)1/4</t>
  </si>
  <si>
    <t>m4</t>
  </si>
  <si>
    <t>l*(f)^1/2 en mm</t>
  </si>
  <si>
    <t>tube 8*6</t>
  </si>
  <si>
    <t>tube 20*16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</si>
</sst>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70</xdr:row>
      <xdr:rowOff>161925</xdr:rowOff>
    </xdr:from>
    <xdr:to>
      <xdr:col>1</xdr:col>
      <xdr:colOff>466725</xdr:colOff>
      <xdr:row>71</xdr:row>
      <xdr:rowOff>142875</xdr:rowOff>
    </xdr:to>
    <xdr:pic>
      <xdr:nvPicPr>
        <xdr:cNvPr id="1025" name="Picture 1" descr="\omega_0 = 2\pi\,f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2668250"/>
          <a:ext cx="83820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95257</xdr:colOff>
      <xdr:row>64</xdr:row>
      <xdr:rowOff>19050</xdr:rowOff>
    </xdr:from>
    <xdr:to>
      <xdr:col>3</xdr:col>
      <xdr:colOff>163900</xdr:colOff>
      <xdr:row>70</xdr:row>
      <xdr:rowOff>136050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7" y="12144375"/>
          <a:ext cx="2621343" cy="126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D12" sqref="D12"/>
    </sheetView>
  </sheetViews>
  <sheetFormatPr baseColWidth="10" defaultRowHeight="15"/>
  <sheetData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 t="s">
        <v>5</v>
      </c>
      <c r="B3" s="1">
        <v>65</v>
      </c>
      <c r="C3" s="1">
        <v>131</v>
      </c>
      <c r="D3" s="1">
        <v>262</v>
      </c>
      <c r="E3" s="1">
        <v>523</v>
      </c>
    </row>
    <row r="4" spans="1:5">
      <c r="A4" s="1" t="s">
        <v>6</v>
      </c>
      <c r="B4" s="1">
        <v>69</v>
      </c>
      <c r="C4" s="1">
        <v>139</v>
      </c>
      <c r="D4" s="1">
        <v>277</v>
      </c>
      <c r="E4" s="1">
        <v>554</v>
      </c>
    </row>
    <row r="5" spans="1:5">
      <c r="A5" s="1" t="s">
        <v>7</v>
      </c>
      <c r="B5" s="1">
        <v>73</v>
      </c>
      <c r="C5" s="1">
        <v>147</v>
      </c>
      <c r="D5" s="1">
        <v>294</v>
      </c>
      <c r="E5" s="1">
        <v>587</v>
      </c>
    </row>
    <row r="6" spans="1:5">
      <c r="A6" s="1" t="s">
        <v>8</v>
      </c>
      <c r="B6" s="1">
        <v>78</v>
      </c>
      <c r="C6" s="1">
        <v>156</v>
      </c>
      <c r="D6" s="1">
        <v>311</v>
      </c>
      <c r="E6" s="1">
        <v>622</v>
      </c>
    </row>
    <row r="7" spans="1:5">
      <c r="A7" s="1" t="s">
        <v>9</v>
      </c>
      <c r="B7" s="1">
        <v>82</v>
      </c>
      <c r="C7" s="1">
        <v>165</v>
      </c>
      <c r="D7" s="1">
        <v>330</v>
      </c>
      <c r="E7" s="1">
        <v>659</v>
      </c>
    </row>
    <row r="8" spans="1:5">
      <c r="A8" s="1" t="s">
        <v>10</v>
      </c>
      <c r="B8" s="1">
        <v>87</v>
      </c>
      <c r="C8" s="1">
        <v>175</v>
      </c>
      <c r="D8" s="1">
        <v>349</v>
      </c>
      <c r="E8" s="1">
        <v>698</v>
      </c>
    </row>
    <row r="9" spans="1:5">
      <c r="A9" s="1" t="s">
        <v>11</v>
      </c>
      <c r="B9" s="1">
        <v>92</v>
      </c>
      <c r="C9" s="1">
        <v>185</v>
      </c>
      <c r="D9" s="1">
        <v>370</v>
      </c>
      <c r="E9" s="1">
        <v>740</v>
      </c>
    </row>
    <row r="10" spans="1:5">
      <c r="A10" s="1" t="s">
        <v>12</v>
      </c>
      <c r="B10" s="1">
        <v>98</v>
      </c>
      <c r="C10" s="1">
        <v>196</v>
      </c>
      <c r="D10" s="1">
        <v>392</v>
      </c>
      <c r="E10" s="1">
        <v>784</v>
      </c>
    </row>
    <row r="11" spans="1:5">
      <c r="A11" s="1" t="s">
        <v>13</v>
      </c>
      <c r="B11" s="1">
        <v>104</v>
      </c>
      <c r="C11" s="1">
        <v>208</v>
      </c>
      <c r="D11" s="1">
        <v>415</v>
      </c>
      <c r="E11" s="1">
        <v>830</v>
      </c>
    </row>
    <row r="12" spans="1:5">
      <c r="A12" s="1" t="s">
        <v>14</v>
      </c>
      <c r="B12" s="1">
        <v>110</v>
      </c>
      <c r="C12" s="1">
        <v>220</v>
      </c>
      <c r="D12" s="1">
        <v>440</v>
      </c>
      <c r="E12" s="1">
        <v>880</v>
      </c>
    </row>
    <row r="13" spans="1:5">
      <c r="A13" s="1" t="s">
        <v>15</v>
      </c>
      <c r="B13" s="1">
        <v>117</v>
      </c>
      <c r="C13" s="1">
        <v>233</v>
      </c>
      <c r="D13" s="1">
        <v>466</v>
      </c>
      <c r="E13" s="1">
        <v>932</v>
      </c>
    </row>
    <row r="14" spans="1:5">
      <c r="A14" s="1" t="s">
        <v>16</v>
      </c>
      <c r="B14" s="1">
        <v>123</v>
      </c>
      <c r="C14" s="1">
        <v>247</v>
      </c>
      <c r="D14" s="1">
        <v>494</v>
      </c>
      <c r="E14" s="1">
        <v>988</v>
      </c>
    </row>
    <row r="15" spans="1:5">
      <c r="A15" s="1" t="s">
        <v>5</v>
      </c>
      <c r="B15" s="1">
        <v>131</v>
      </c>
      <c r="C15" s="1">
        <v>262</v>
      </c>
      <c r="D15" s="1">
        <v>523</v>
      </c>
      <c r="E15" s="1">
        <v>1046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workbookViewId="0">
      <selection activeCell="N9" sqref="N9"/>
    </sheetView>
  </sheetViews>
  <sheetFormatPr baseColWidth="10" defaultRowHeight="15"/>
  <cols>
    <col min="1" max="1" width="15.85546875" customWidth="1"/>
    <col min="3" max="3" width="11" customWidth="1"/>
  </cols>
  <sheetData>
    <row r="1" spans="1:19">
      <c r="B1" s="2">
        <v>16744.031999999999</v>
      </c>
      <c r="C1" s="2">
        <v>17739.68</v>
      </c>
      <c r="D1" s="2">
        <v>18794.544000000002</v>
      </c>
      <c r="E1" s="2">
        <v>19912.112000000001</v>
      </c>
      <c r="F1" s="2">
        <v>221096.16</v>
      </c>
      <c r="G1" s="2">
        <v>22350.592000000001</v>
      </c>
      <c r="H1" s="2">
        <v>23679.616000000002</v>
      </c>
      <c r="I1" s="2">
        <v>25083.712</v>
      </c>
      <c r="J1" s="2">
        <v>26579.488000000001</v>
      </c>
      <c r="K1" s="2">
        <v>28160</v>
      </c>
      <c r="L1" s="2">
        <v>29834.464</v>
      </c>
      <c r="M1" s="2">
        <v>31608.511999999999</v>
      </c>
    </row>
    <row r="2" spans="1:19">
      <c r="B2">
        <v>8372.0159999999996</v>
      </c>
      <c r="C2">
        <v>8869.84</v>
      </c>
      <c r="D2">
        <v>9397.2720000000008</v>
      </c>
      <c r="E2">
        <v>9956.0560000000005</v>
      </c>
      <c r="F2">
        <v>10548.08</v>
      </c>
      <c r="G2">
        <v>11175.296</v>
      </c>
      <c r="H2">
        <v>11839.808000000001</v>
      </c>
      <c r="I2">
        <v>12541.856</v>
      </c>
      <c r="J2">
        <v>13289.744000000001</v>
      </c>
      <c r="K2">
        <v>14080</v>
      </c>
      <c r="L2">
        <v>14917.232</v>
      </c>
      <c r="M2">
        <v>15804.255999999999</v>
      </c>
    </row>
    <row r="3" spans="1:19">
      <c r="B3" s="2">
        <v>4186.0079999999998</v>
      </c>
      <c r="C3" s="2">
        <v>4434.92</v>
      </c>
      <c r="D3" s="2">
        <v>4698.6360000000004</v>
      </c>
      <c r="E3" s="2">
        <v>4978.0280000000002</v>
      </c>
      <c r="F3" s="2">
        <v>5274.04</v>
      </c>
      <c r="G3" s="2">
        <v>5587.6480000000001</v>
      </c>
      <c r="H3" s="2">
        <v>5919.9040000000005</v>
      </c>
      <c r="I3" s="2">
        <v>6270.9279999999999</v>
      </c>
      <c r="J3" s="2">
        <v>6644.8720000000003</v>
      </c>
      <c r="K3" s="2">
        <v>7040</v>
      </c>
      <c r="L3" s="2">
        <v>7458.616</v>
      </c>
      <c r="M3" s="2">
        <v>7902.1279999999997</v>
      </c>
    </row>
    <row r="4" spans="1:19">
      <c r="B4">
        <v>2093.0039999999999</v>
      </c>
      <c r="C4">
        <v>2217.46</v>
      </c>
      <c r="D4">
        <v>2344.3180000000002</v>
      </c>
      <c r="E4">
        <v>2489.0140000000001</v>
      </c>
      <c r="F4">
        <v>2637.02</v>
      </c>
      <c r="G4">
        <v>2793.8240000000001</v>
      </c>
      <c r="H4">
        <v>2959.9520000000002</v>
      </c>
      <c r="I4">
        <v>3135.9639999999999</v>
      </c>
      <c r="J4">
        <v>3322.4360000000001</v>
      </c>
      <c r="K4">
        <v>3520</v>
      </c>
      <c r="L4">
        <v>3729.308</v>
      </c>
      <c r="M4">
        <v>3951.0639999999999</v>
      </c>
    </row>
    <row r="5" spans="1:19">
      <c r="B5" s="2">
        <v>1046.502</v>
      </c>
      <c r="C5" s="2">
        <v>1108.73</v>
      </c>
      <c r="D5" s="2">
        <v>1174.059</v>
      </c>
      <c r="E5" s="2">
        <v>1244.5070000000001</v>
      </c>
      <c r="F5" s="2">
        <v>1318.51</v>
      </c>
      <c r="G5" s="2">
        <v>1396.912</v>
      </c>
      <c r="H5" s="2">
        <v>1479.9760000000001</v>
      </c>
      <c r="I5" s="2">
        <v>1567.982</v>
      </c>
      <c r="J5" s="2">
        <v>1661.2180000000001</v>
      </c>
      <c r="K5" s="2">
        <v>1760</v>
      </c>
      <c r="L5" s="2">
        <v>1864.654</v>
      </c>
      <c r="M5" s="2">
        <v>1975.5319999999999</v>
      </c>
    </row>
    <row r="6" spans="1:19">
      <c r="B6">
        <v>523.25099999999998</v>
      </c>
      <c r="C6">
        <v>554.36500000000001</v>
      </c>
      <c r="D6">
        <v>587.32899999999995</v>
      </c>
      <c r="E6">
        <v>622.25300000000004</v>
      </c>
      <c r="F6">
        <v>659.255</v>
      </c>
      <c r="G6">
        <v>698.45600000000002</v>
      </c>
      <c r="H6">
        <v>739.98800000000006</v>
      </c>
      <c r="I6">
        <v>783.99099999999999</v>
      </c>
      <c r="J6">
        <v>830.60900000000004</v>
      </c>
      <c r="K6">
        <v>880</v>
      </c>
      <c r="L6">
        <v>932.327</v>
      </c>
      <c r="M6">
        <v>987.76599999999996</v>
      </c>
    </row>
    <row r="7" spans="1:19">
      <c r="B7" s="2">
        <v>261.625</v>
      </c>
      <c r="C7" s="2">
        <v>277.18200000000002</v>
      </c>
      <c r="D7" s="2">
        <v>293.66399999999999</v>
      </c>
      <c r="E7" s="2">
        <v>311.12599999999998</v>
      </c>
      <c r="F7" s="2">
        <v>329.62700000000001</v>
      </c>
      <c r="G7" s="2">
        <v>349.22800000000001</v>
      </c>
      <c r="H7" s="2">
        <v>369.99400000000003</v>
      </c>
      <c r="I7" s="2">
        <v>391.995</v>
      </c>
      <c r="J7" s="2">
        <v>415.30399999999997</v>
      </c>
      <c r="K7" s="2">
        <v>440</v>
      </c>
      <c r="L7" s="2">
        <v>466.16300000000001</v>
      </c>
      <c r="M7" s="2">
        <v>493.88299999999998</v>
      </c>
    </row>
    <row r="8" spans="1:19">
      <c r="B8">
        <v>130.81200000000001</v>
      </c>
      <c r="C8">
        <v>138.59100000000001</v>
      </c>
      <c r="D8">
        <v>146.83199999999999</v>
      </c>
      <c r="E8">
        <v>155.56299999999999</v>
      </c>
      <c r="F8">
        <v>164.81299999999999</v>
      </c>
      <c r="G8">
        <v>174.614</v>
      </c>
      <c r="H8">
        <v>184.99700000000001</v>
      </c>
      <c r="I8">
        <v>195.99700000000001</v>
      </c>
      <c r="J8">
        <v>207.65199999999999</v>
      </c>
      <c r="K8">
        <v>220</v>
      </c>
      <c r="L8">
        <v>233.08099999999999</v>
      </c>
      <c r="M8">
        <v>246.941</v>
      </c>
    </row>
    <row r="9" spans="1:19">
      <c r="B9" s="2">
        <v>65.406000000000006</v>
      </c>
      <c r="C9" s="2">
        <v>69.295000000000002</v>
      </c>
      <c r="D9" s="2">
        <v>73.415999999999997</v>
      </c>
      <c r="E9" s="2">
        <v>77.781000000000006</v>
      </c>
      <c r="F9" s="2">
        <v>82.406000000000006</v>
      </c>
      <c r="G9" s="2">
        <v>87.307000000000002</v>
      </c>
      <c r="H9" s="2">
        <v>92.498000000000005</v>
      </c>
      <c r="I9" s="2">
        <v>97.998000000000005</v>
      </c>
      <c r="J9" s="2">
        <v>103.82599999999999</v>
      </c>
      <c r="K9" s="2">
        <v>110</v>
      </c>
      <c r="L9" s="2">
        <v>116.54</v>
      </c>
      <c r="M9" s="2">
        <v>123.47</v>
      </c>
    </row>
    <row r="10" spans="1:19">
      <c r="B10">
        <v>32.703000000000003</v>
      </c>
      <c r="C10">
        <v>34.646999999999998</v>
      </c>
      <c r="D10">
        <v>36.707999999999998</v>
      </c>
      <c r="E10">
        <v>38.89</v>
      </c>
      <c r="F10">
        <v>41.203000000000003</v>
      </c>
      <c r="G10">
        <v>43.652999999999999</v>
      </c>
      <c r="H10">
        <v>46.249000000000002</v>
      </c>
      <c r="I10">
        <v>48.999000000000002</v>
      </c>
      <c r="J10">
        <v>51.912999999999997</v>
      </c>
      <c r="K10">
        <v>55</v>
      </c>
      <c r="L10">
        <v>58.27</v>
      </c>
      <c r="M10">
        <v>61.734999999999999</v>
      </c>
    </row>
    <row r="11" spans="1:19">
      <c r="B11" s="2">
        <v>16.350999999999999</v>
      </c>
      <c r="C11" s="2">
        <v>17.323</v>
      </c>
      <c r="D11" s="2">
        <v>18.353999999999999</v>
      </c>
      <c r="E11" s="2">
        <v>19.445</v>
      </c>
      <c r="F11" s="2">
        <v>20.600999999999999</v>
      </c>
      <c r="G11" s="2">
        <v>21.826000000000001</v>
      </c>
      <c r="H11" s="2">
        <v>23.123999999999999</v>
      </c>
      <c r="I11" s="2">
        <v>24.498999999999999</v>
      </c>
      <c r="J11" s="2">
        <v>25.956</v>
      </c>
      <c r="K11" s="2">
        <v>27.5</v>
      </c>
      <c r="L11" s="2">
        <v>29.135000000000002</v>
      </c>
      <c r="M11" s="2">
        <v>30.867000000000001</v>
      </c>
    </row>
    <row r="12" spans="1:19">
      <c r="B12" s="1" t="s">
        <v>5</v>
      </c>
      <c r="C12" s="1" t="s">
        <v>17</v>
      </c>
      <c r="D12" s="1" t="s">
        <v>7</v>
      </c>
      <c r="E12" s="1" t="s">
        <v>18</v>
      </c>
      <c r="F12" s="1" t="s">
        <v>9</v>
      </c>
      <c r="G12" s="1" t="s">
        <v>10</v>
      </c>
      <c r="H12" s="1" t="s">
        <v>19</v>
      </c>
      <c r="I12" s="1" t="s">
        <v>12</v>
      </c>
      <c r="J12" s="1" t="s">
        <v>20</v>
      </c>
      <c r="K12" s="1" t="s">
        <v>14</v>
      </c>
      <c r="L12" s="1" t="s">
        <v>21</v>
      </c>
      <c r="M12" s="1" t="s">
        <v>16</v>
      </c>
    </row>
    <row r="13" spans="1:19" ht="15.75" thickBot="1">
      <c r="B13" s="1" t="s">
        <v>22</v>
      </c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</row>
    <row r="14" spans="1:19" ht="15.75" thickBot="1">
      <c r="B14" s="1"/>
      <c r="C14" s="1"/>
      <c r="D14" s="1"/>
      <c r="E14" s="5" t="s">
        <v>64</v>
      </c>
      <c r="F14" s="6"/>
      <c r="G14" s="7"/>
      <c r="H14" s="5" t="s">
        <v>65</v>
      </c>
      <c r="I14" s="6"/>
      <c r="J14" s="7"/>
      <c r="K14" s="5" t="s">
        <v>66</v>
      </c>
      <c r="L14" s="6"/>
      <c r="M14" s="7"/>
      <c r="N14" s="5" t="s">
        <v>76</v>
      </c>
      <c r="O14" s="6"/>
      <c r="P14" s="7"/>
      <c r="Q14" s="5" t="s">
        <v>77</v>
      </c>
      <c r="R14" s="6"/>
      <c r="S14" s="7"/>
    </row>
    <row r="15" spans="1:19" ht="15.75">
      <c r="A15" s="15" t="s">
        <v>34</v>
      </c>
      <c r="B15" s="6" t="s">
        <v>57</v>
      </c>
      <c r="C15" s="6" t="s">
        <v>62</v>
      </c>
      <c r="D15" s="6" t="s">
        <v>58</v>
      </c>
      <c r="E15" s="16" t="s">
        <v>59</v>
      </c>
      <c r="F15" s="6" t="s">
        <v>63</v>
      </c>
      <c r="G15" s="7" t="s">
        <v>60</v>
      </c>
      <c r="H15" s="16" t="s">
        <v>59</v>
      </c>
      <c r="I15" s="6" t="s">
        <v>63</v>
      </c>
      <c r="J15" s="7" t="s">
        <v>60</v>
      </c>
      <c r="K15" s="16" t="s">
        <v>59</v>
      </c>
      <c r="L15" s="6" t="s">
        <v>63</v>
      </c>
      <c r="M15" s="7" t="s">
        <v>60</v>
      </c>
      <c r="N15" s="16" t="s">
        <v>59</v>
      </c>
      <c r="O15" s="6" t="s">
        <v>63</v>
      </c>
      <c r="P15" s="7" t="s">
        <v>60</v>
      </c>
      <c r="Q15" s="16" t="s">
        <v>59</v>
      </c>
      <c r="R15" s="6" t="s">
        <v>63</v>
      </c>
      <c r="S15" s="7" t="s">
        <v>60</v>
      </c>
    </row>
    <row r="16" spans="1:19">
      <c r="A16" s="17" t="s">
        <v>35</v>
      </c>
      <c r="B16" s="9">
        <f>C16/2</f>
        <v>69.295500000000004</v>
      </c>
      <c r="C16" s="9">
        <f>C8</f>
        <v>138.59100000000001</v>
      </c>
      <c r="D16" s="9">
        <f>C7</f>
        <v>277.18200000000002</v>
      </c>
      <c r="E16" s="11">
        <f t="shared" ref="E16:G20" si="0">$C$64/B16^0.5</f>
        <v>315.49282768697873</v>
      </c>
      <c r="F16" s="12">
        <f t="shared" si="0"/>
        <v>223.08711787318163</v>
      </c>
      <c r="G16" s="13">
        <f t="shared" si="0"/>
        <v>157.74641384348936</v>
      </c>
      <c r="H16" s="11">
        <f>$D$64/B16^0.5</f>
        <v>368.21393658071747</v>
      </c>
      <c r="I16" s="12">
        <f>$D$64/C16^0.5</f>
        <v>260.36657148361866</v>
      </c>
      <c r="J16" s="13">
        <f>$D$64/D16^0.5</f>
        <v>184.10696829035874</v>
      </c>
      <c r="K16" s="11">
        <f>$E$64/B16^0.5</f>
        <v>329.74868500624012</v>
      </c>
      <c r="L16" s="12">
        <f>$E$64/C16^0.5</f>
        <v>233.16753125525923</v>
      </c>
      <c r="M16" s="13">
        <f>$E$64/D16^0.5</f>
        <v>164.87434250312006</v>
      </c>
      <c r="N16" s="11">
        <f>$F$64/B16^0.5</f>
        <v>226.15097456248682</v>
      </c>
      <c r="O16" s="12">
        <f>$F$64/C16^0.5</f>
        <v>159.91288768508088</v>
      </c>
      <c r="P16" s="13">
        <f>$F$64/D16^0.5</f>
        <v>113.07548728124341</v>
      </c>
      <c r="Q16" s="11">
        <f>$G$64/B16^0.5</f>
        <v>361.92986719167783</v>
      </c>
      <c r="R16" s="12">
        <f>$G$64/C16^0.5</f>
        <v>255.92306340518195</v>
      </c>
      <c r="S16" s="13">
        <f>$G$64/D16^0.5</f>
        <v>180.96493359583891</v>
      </c>
    </row>
    <row r="17" spans="1:19">
      <c r="A17" s="17" t="s">
        <v>36</v>
      </c>
      <c r="B17" s="9">
        <f t="shared" ref="B17:B20" si="1">C17/2</f>
        <v>73.415999999999997</v>
      </c>
      <c r="C17" s="9">
        <f>D8</f>
        <v>146.83199999999999</v>
      </c>
      <c r="D17" s="9">
        <f>D7</f>
        <v>293.66399999999999</v>
      </c>
      <c r="E17" s="11">
        <f t="shared" si="0"/>
        <v>306.51141118786842</v>
      </c>
      <c r="F17" s="12">
        <f t="shared" si="0"/>
        <v>216.73629736199999</v>
      </c>
      <c r="G17" s="13">
        <f t="shared" si="0"/>
        <v>153.25570559393421</v>
      </c>
      <c r="H17" s="11">
        <f t="shared" ref="H17:H20" si="2">$D$64/B17^0.5</f>
        <v>357.73166112154411</v>
      </c>
      <c r="I17" s="12">
        <f t="shared" ref="I17:I20" si="3">$D$64/C17^0.5</f>
        <v>252.95448342417188</v>
      </c>
      <c r="J17" s="13">
        <f t="shared" ref="J17:J20" si="4">$D$64/D17^0.5</f>
        <v>178.86583056077205</v>
      </c>
      <c r="K17" s="11">
        <f>$E$64/B17^0.5</f>
        <v>320.36143426653905</v>
      </c>
      <c r="L17" s="12">
        <f t="shared" ref="L17:L20" si="5">$E$64/C17^0.5</f>
        <v>226.52974260051818</v>
      </c>
      <c r="M17" s="13">
        <f t="shared" ref="M17:M20" si="6">$E$64/D17^0.5</f>
        <v>160.18071713326952</v>
      </c>
      <c r="N17" s="11">
        <f t="shared" ref="N17:N20" si="7">$F$64/B17^0.5</f>
        <v>219.71293250265072</v>
      </c>
      <c r="O17" s="12">
        <f t="shared" ref="O17:O20" si="8">$F$64/C17^0.5</f>
        <v>155.36050448700655</v>
      </c>
      <c r="P17" s="13">
        <f t="shared" ref="P17:P20" si="9">$F$64/D17^0.5</f>
        <v>109.85646625132536</v>
      </c>
      <c r="Q17" s="11">
        <f t="shared" ref="Q17:Q20" si="10">$G$64/B17^0.5</f>
        <v>351.62648595620544</v>
      </c>
      <c r="R17" s="12">
        <f t="shared" ref="R17:R20" si="11">$G$64/C17^0.5</f>
        <v>248.6374726644292</v>
      </c>
      <c r="S17" s="13">
        <f t="shared" ref="S17:S20" si="12">$G$64/D17^0.5</f>
        <v>175.81324297810272</v>
      </c>
    </row>
    <row r="18" spans="1:19">
      <c r="A18" s="17" t="s">
        <v>37</v>
      </c>
      <c r="B18" s="9">
        <f t="shared" si="1"/>
        <v>82.406499999999994</v>
      </c>
      <c r="C18" s="9">
        <f>F8</f>
        <v>164.81299999999999</v>
      </c>
      <c r="D18" s="9">
        <f>F7</f>
        <v>329.62700000000001</v>
      </c>
      <c r="E18" s="11">
        <f t="shared" si="0"/>
        <v>289.3085525400291</v>
      </c>
      <c r="F18" s="12">
        <f t="shared" si="0"/>
        <v>204.57203935631912</v>
      </c>
      <c r="G18" s="13">
        <f t="shared" si="0"/>
        <v>144.65405684868983</v>
      </c>
      <c r="H18" s="11">
        <f t="shared" si="2"/>
        <v>337.65408170523085</v>
      </c>
      <c r="I18" s="12">
        <f t="shared" si="3"/>
        <v>238.7574908690853</v>
      </c>
      <c r="J18" s="13">
        <f t="shared" si="4"/>
        <v>168.82678476441737</v>
      </c>
      <c r="K18" s="11">
        <f>$E$64/B18^0.5</f>
        <v>302.38124733467822</v>
      </c>
      <c r="L18" s="12">
        <f t="shared" si="5"/>
        <v>213.81583049399759</v>
      </c>
      <c r="M18" s="13">
        <f t="shared" si="6"/>
        <v>151.19039433124354</v>
      </c>
      <c r="N18" s="11">
        <f t="shared" si="7"/>
        <v>207.38161176552913</v>
      </c>
      <c r="O18" s="12">
        <f t="shared" si="8"/>
        <v>146.64094397280155</v>
      </c>
      <c r="P18" s="13">
        <f t="shared" si="9"/>
        <v>103.69064859758385</v>
      </c>
      <c r="Q18" s="11">
        <f t="shared" si="10"/>
        <v>331.89155761765335</v>
      </c>
      <c r="R18" s="12">
        <f t="shared" si="11"/>
        <v>234.68277101000842</v>
      </c>
      <c r="S18" s="13">
        <f t="shared" si="12"/>
        <v>165.94552709112045</v>
      </c>
    </row>
    <row r="19" spans="1:19">
      <c r="A19" s="17" t="s">
        <v>38</v>
      </c>
      <c r="B19" s="9">
        <f t="shared" si="1"/>
        <v>103.82599999999999</v>
      </c>
      <c r="C19" s="9">
        <f>J8</f>
        <v>207.65199999999999</v>
      </c>
      <c r="D19" s="9">
        <f>J7</f>
        <v>415.30399999999997</v>
      </c>
      <c r="E19" s="11">
        <f t="shared" si="0"/>
        <v>257.74422637258311</v>
      </c>
      <c r="F19" s="12">
        <f t="shared" si="0"/>
        <v>182.25269027973411</v>
      </c>
      <c r="G19" s="13">
        <f t="shared" si="0"/>
        <v>128.87211318629156</v>
      </c>
      <c r="H19" s="11">
        <f t="shared" si="2"/>
        <v>300.81513078884296</v>
      </c>
      <c r="I19" s="12">
        <f t="shared" si="3"/>
        <v>212.70841886430907</v>
      </c>
      <c r="J19" s="13">
        <f t="shared" si="4"/>
        <v>150.40756539442148</v>
      </c>
      <c r="K19" s="11">
        <f>$E$64/B19^0.5</f>
        <v>269.39065568436621</v>
      </c>
      <c r="L19" s="12">
        <f t="shared" si="5"/>
        <v>190.4879594227057</v>
      </c>
      <c r="M19" s="13">
        <f t="shared" si="6"/>
        <v>134.6953278421831</v>
      </c>
      <c r="N19" s="11">
        <f t="shared" si="7"/>
        <v>184.75573092852167</v>
      </c>
      <c r="O19" s="12">
        <f t="shared" si="8"/>
        <v>130.64203020263483</v>
      </c>
      <c r="P19" s="13">
        <f t="shared" si="9"/>
        <v>92.377865464260836</v>
      </c>
      <c r="Q19" s="11">
        <f t="shared" si="10"/>
        <v>295.68131327855508</v>
      </c>
      <c r="R19" s="12">
        <f t="shared" si="11"/>
        <v>209.07826168941025</v>
      </c>
      <c r="S19" s="13">
        <f t="shared" si="12"/>
        <v>147.84065663927754</v>
      </c>
    </row>
    <row r="20" spans="1:19">
      <c r="A20" s="17" t="s">
        <v>39</v>
      </c>
      <c r="B20" s="9">
        <f t="shared" si="1"/>
        <v>110</v>
      </c>
      <c r="C20" s="9">
        <f>K8</f>
        <v>220</v>
      </c>
      <c r="D20" s="9">
        <f>K7</f>
        <v>440</v>
      </c>
      <c r="E20" s="11">
        <f t="shared" si="0"/>
        <v>250.40653826691144</v>
      </c>
      <c r="F20" s="12">
        <f t="shared" si="0"/>
        <v>177.06416126198178</v>
      </c>
      <c r="G20" s="13">
        <f t="shared" si="0"/>
        <v>125.20326913345572</v>
      </c>
      <c r="H20" s="11">
        <f t="shared" si="2"/>
        <v>292.25126249871641</v>
      </c>
      <c r="I20" s="12">
        <f t="shared" si="3"/>
        <v>206.65284952317211</v>
      </c>
      <c r="J20" s="13">
        <f t="shared" si="4"/>
        <v>146.12563124935821</v>
      </c>
      <c r="K20" s="11">
        <f>$E$64/B20^0.5</f>
        <v>261.72140684099213</v>
      </c>
      <c r="L20" s="12">
        <f t="shared" si="5"/>
        <v>185.06498155894883</v>
      </c>
      <c r="M20" s="13">
        <f t="shared" si="6"/>
        <v>130.86070342049607</v>
      </c>
      <c r="N20" s="11">
        <f t="shared" si="7"/>
        <v>179.49594315997169</v>
      </c>
      <c r="O20" s="12">
        <f t="shared" si="8"/>
        <v>126.92279860389107</v>
      </c>
      <c r="P20" s="13">
        <f t="shared" si="9"/>
        <v>89.747971579985844</v>
      </c>
      <c r="Q20" s="11">
        <f t="shared" si="10"/>
        <v>287.26359899626834</v>
      </c>
      <c r="R20" s="12">
        <f t="shared" si="11"/>
        <v>203.12603883831446</v>
      </c>
      <c r="S20" s="13">
        <f t="shared" si="12"/>
        <v>143.63179949813417</v>
      </c>
    </row>
    <row r="21" spans="1:19" s="14" customFormat="1" ht="15.75" thickBot="1">
      <c r="A21" s="18" t="s">
        <v>61</v>
      </c>
      <c r="B21" s="19"/>
      <c r="C21" s="19"/>
      <c r="D21" s="19"/>
      <c r="E21" s="20">
        <f t="shared" ref="E21:J21" si="13">SUM(E16:E20)</f>
        <v>1419.4635560543709</v>
      </c>
      <c r="F21" s="21">
        <f t="shared" si="13"/>
        <v>1003.7123061332167</v>
      </c>
      <c r="G21" s="22">
        <f t="shared" si="13"/>
        <v>709.73155860586064</v>
      </c>
      <c r="H21" s="20">
        <f t="shared" si="13"/>
        <v>1656.6660726950518</v>
      </c>
      <c r="I21" s="21">
        <f t="shared" si="13"/>
        <v>1171.4398141643571</v>
      </c>
      <c r="J21" s="22">
        <f t="shared" si="13"/>
        <v>828.33278025932782</v>
      </c>
      <c r="K21" s="20">
        <f t="shared" ref="K21" si="14">SUM(K16:K20)</f>
        <v>1483.6034291328158</v>
      </c>
      <c r="L21" s="21">
        <f t="shared" ref="L21" si="15">SUM(L16:L20)</f>
        <v>1049.0660453314295</v>
      </c>
      <c r="M21" s="22">
        <f t="shared" ref="M21:O21" si="16">SUM(M16:M20)</f>
        <v>741.80148523031232</v>
      </c>
      <c r="N21" s="20">
        <f t="shared" si="16"/>
        <v>1017.4971929191601</v>
      </c>
      <c r="O21" s="21">
        <f t="shared" si="16"/>
        <v>719.47916495141499</v>
      </c>
      <c r="P21" s="22">
        <f t="shared" ref="P21:R21" si="17">SUM(P16:P20)</f>
        <v>508.74843917439927</v>
      </c>
      <c r="Q21" s="20">
        <f>SUM(Q16:Q20)</f>
        <v>1628.3928230403599</v>
      </c>
      <c r="R21" s="21">
        <f t="shared" si="17"/>
        <v>1151.4476076073443</v>
      </c>
      <c r="S21" s="22">
        <f t="shared" ref="S21" si="18">SUM(S16:S20)</f>
        <v>814.19615980247386</v>
      </c>
    </row>
    <row r="22" spans="1:19" ht="15.75">
      <c r="A22" s="15" t="s">
        <v>40</v>
      </c>
      <c r="B22" s="6" t="s">
        <v>57</v>
      </c>
      <c r="C22" s="6" t="s">
        <v>62</v>
      </c>
      <c r="D22" s="6" t="s">
        <v>58</v>
      </c>
      <c r="E22" s="16" t="s">
        <v>59</v>
      </c>
      <c r="F22" s="6" t="s">
        <v>63</v>
      </c>
      <c r="G22" s="7" t="s">
        <v>60</v>
      </c>
      <c r="H22" s="16" t="s">
        <v>59</v>
      </c>
      <c r="I22" s="6" t="s">
        <v>63</v>
      </c>
      <c r="J22" s="7" t="s">
        <v>60</v>
      </c>
      <c r="K22" s="16" t="s">
        <v>59</v>
      </c>
      <c r="L22" s="6" t="s">
        <v>63</v>
      </c>
      <c r="M22" s="7" t="s">
        <v>60</v>
      </c>
      <c r="N22" s="16" t="s">
        <v>59</v>
      </c>
      <c r="O22" s="6" t="s">
        <v>63</v>
      </c>
      <c r="P22" s="7" t="s">
        <v>60</v>
      </c>
      <c r="Q22" s="16" t="s">
        <v>59</v>
      </c>
      <c r="R22" s="6" t="s">
        <v>63</v>
      </c>
      <c r="S22" s="7" t="s">
        <v>60</v>
      </c>
    </row>
    <row r="23" spans="1:19">
      <c r="A23" s="17" t="s">
        <v>36</v>
      </c>
      <c r="B23" s="9">
        <f>C23/2</f>
        <v>73.415999999999997</v>
      </c>
      <c r="C23" s="9">
        <f>D8</f>
        <v>146.83199999999999</v>
      </c>
      <c r="D23" s="9">
        <f>2*C23</f>
        <v>293.66399999999999</v>
      </c>
      <c r="E23" s="11">
        <f t="shared" ref="E23:G28" si="19">$C$64/B23^0.5</f>
        <v>306.51141118786842</v>
      </c>
      <c r="F23" s="12">
        <f t="shared" si="19"/>
        <v>216.73629736199999</v>
      </c>
      <c r="G23" s="13">
        <f t="shared" si="19"/>
        <v>153.25570559393421</v>
      </c>
      <c r="H23" s="11">
        <f>$D$64/B23^0.5</f>
        <v>357.73166112154411</v>
      </c>
      <c r="I23" s="12">
        <f>$D$64/C23^0.5</f>
        <v>252.95448342417188</v>
      </c>
      <c r="J23" s="13">
        <f>$D$64/D23^0.5</f>
        <v>178.86583056077205</v>
      </c>
      <c r="K23" s="11">
        <f>$E$64/B23^0.5</f>
        <v>320.36143426653905</v>
      </c>
      <c r="L23" s="12">
        <f>$E$64/C23^0.5</f>
        <v>226.52974260051818</v>
      </c>
      <c r="M23" s="13">
        <f>$E$64/D23^0.5</f>
        <v>160.18071713326952</v>
      </c>
      <c r="N23" s="12">
        <f>$F$64/B23^0.5</f>
        <v>219.71293250265072</v>
      </c>
      <c r="O23" s="12">
        <f>$F$64/C23^0.5</f>
        <v>155.36050448700655</v>
      </c>
      <c r="P23" s="13">
        <f>$F$64/D23^0.5</f>
        <v>109.85646625132536</v>
      </c>
      <c r="Q23" s="11">
        <f>$G$64/B23^0.5</f>
        <v>351.62648595620544</v>
      </c>
      <c r="R23" s="12">
        <f>$G$64/C23^0.5</f>
        <v>248.6374726644292</v>
      </c>
      <c r="S23" s="13">
        <f>$G$64/D23^0.5</f>
        <v>175.81324297810272</v>
      </c>
    </row>
    <row r="24" spans="1:19">
      <c r="A24" s="17" t="s">
        <v>41</v>
      </c>
      <c r="B24" s="9">
        <f t="shared" ref="B24:B28" si="20">C24/2</f>
        <v>92.498500000000007</v>
      </c>
      <c r="C24" s="9">
        <f>H8</f>
        <v>184.99700000000001</v>
      </c>
      <c r="D24" s="9">
        <f t="shared" ref="D24:D28" si="21">2*C24</f>
        <v>369.99400000000003</v>
      </c>
      <c r="E24" s="11">
        <f t="shared" si="19"/>
        <v>273.07042227894817</v>
      </c>
      <c r="F24" s="12">
        <f t="shared" si="19"/>
        <v>193.08994733491835</v>
      </c>
      <c r="G24" s="13">
        <f t="shared" si="19"/>
        <v>136.53521113947409</v>
      </c>
      <c r="H24" s="11">
        <f t="shared" ref="H24:H27" si="22">$D$64/B24^0.5</f>
        <v>318.70244369184519</v>
      </c>
      <c r="I24" s="12">
        <f t="shared" ref="I24:I27" si="23">$D$64/C24^0.5</f>
        <v>225.35665911522756</v>
      </c>
      <c r="J24" s="13">
        <f t="shared" ref="J24:J27" si="24">$D$64/D24^0.5</f>
        <v>159.35122184592259</v>
      </c>
      <c r="K24" s="11">
        <f t="shared" ref="K24:K28" si="25">$E$64/B24^0.5</f>
        <v>285.40938100158991</v>
      </c>
      <c r="L24" s="12">
        <f t="shared" ref="L24:L28" si="26">$E$64/C24^0.5</f>
        <v>201.8149087204792</v>
      </c>
      <c r="M24" s="13">
        <f t="shared" ref="M24:M28" si="27">$E$64/D24^0.5</f>
        <v>142.70469050079495</v>
      </c>
      <c r="N24" s="12">
        <f t="shared" ref="N24:N28" si="28">$F$64/B24^0.5</f>
        <v>195.74182581369266</v>
      </c>
      <c r="O24" s="12">
        <f t="shared" ref="O24:O28" si="29">$F$64/C24^0.5</f>
        <v>138.4103723946981</v>
      </c>
      <c r="P24" s="13">
        <f t="shared" ref="P24:P28" si="30">$F$64/D24^0.5</f>
        <v>97.870912906846328</v>
      </c>
      <c r="Q24" s="11">
        <f t="shared" ref="Q24:Q28" si="31">$G$64/B24^0.5</f>
        <v>313.26335496746441</v>
      </c>
      <c r="R24" s="12">
        <f t="shared" ref="R24:R28" si="32">$G$64/C24^0.5</f>
        <v>221.51064259474262</v>
      </c>
      <c r="S24" s="13">
        <f t="shared" ref="S24:S28" si="33">$G$64/D24^0.5</f>
        <v>156.6316774837322</v>
      </c>
    </row>
    <row r="25" spans="1:19">
      <c r="A25" s="17" t="s">
        <v>12</v>
      </c>
      <c r="B25" s="9">
        <f t="shared" si="20"/>
        <v>97.998500000000007</v>
      </c>
      <c r="C25" s="9">
        <f>I8</f>
        <v>195.99700000000001</v>
      </c>
      <c r="D25" s="9">
        <f t="shared" si="21"/>
        <v>391.99400000000003</v>
      </c>
      <c r="E25" s="11">
        <f t="shared" si="19"/>
        <v>265.29697180658434</v>
      </c>
      <c r="F25" s="12">
        <f t="shared" si="19"/>
        <v>187.59328779269211</v>
      </c>
      <c r="G25" s="13">
        <f t="shared" si="19"/>
        <v>132.64848590329217</v>
      </c>
      <c r="H25" s="11">
        <f t="shared" si="22"/>
        <v>309.62999402562269</v>
      </c>
      <c r="I25" s="12">
        <f t="shared" si="23"/>
        <v>218.94146843426802</v>
      </c>
      <c r="J25" s="13">
        <f t="shared" si="24"/>
        <v>154.81499701281135</v>
      </c>
      <c r="K25" s="11">
        <f t="shared" si="25"/>
        <v>277.28467943542205</v>
      </c>
      <c r="L25" s="12">
        <f t="shared" si="26"/>
        <v>196.06987714792498</v>
      </c>
      <c r="M25" s="13">
        <f t="shared" si="27"/>
        <v>138.64233971771102</v>
      </c>
      <c r="N25" s="12">
        <f t="shared" si="28"/>
        <v>190.16967568613887</v>
      </c>
      <c r="O25" s="12">
        <f t="shared" si="29"/>
        <v>134.47026725371532</v>
      </c>
      <c r="P25" s="13">
        <f t="shared" si="30"/>
        <v>95.084837843069437</v>
      </c>
      <c r="Q25" s="11">
        <f t="shared" si="31"/>
        <v>304.34573893888347</v>
      </c>
      <c r="R25" s="12">
        <f t="shared" si="32"/>
        <v>215.20493582891518</v>
      </c>
      <c r="S25" s="13">
        <f t="shared" si="33"/>
        <v>152.17286946944174</v>
      </c>
    </row>
    <row r="26" spans="1:19">
      <c r="A26" s="17" t="s">
        <v>42</v>
      </c>
      <c r="B26" s="9">
        <f t="shared" si="20"/>
        <v>116.54049999999999</v>
      </c>
      <c r="C26" s="9">
        <f>L8</f>
        <v>233.08099999999999</v>
      </c>
      <c r="D26" s="9">
        <f t="shared" si="21"/>
        <v>466.16199999999998</v>
      </c>
      <c r="E26" s="11">
        <f t="shared" si="19"/>
        <v>243.27840984505045</v>
      </c>
      <c r="F26" s="12">
        <f t="shared" si="19"/>
        <v>172.02381331771531</v>
      </c>
      <c r="G26" s="13">
        <f t="shared" si="19"/>
        <v>121.63920492252522</v>
      </c>
      <c r="H26" s="11">
        <f t="shared" si="22"/>
        <v>283.9319728149888</v>
      </c>
      <c r="I26" s="12">
        <f t="shared" si="23"/>
        <v>200.77022337315304</v>
      </c>
      <c r="J26" s="13">
        <f t="shared" si="24"/>
        <v>141.9659864074944</v>
      </c>
      <c r="K26" s="11">
        <f t="shared" si="25"/>
        <v>254.2711868442436</v>
      </c>
      <c r="L26" s="12">
        <f t="shared" si="26"/>
        <v>179.79688047791632</v>
      </c>
      <c r="M26" s="13">
        <f t="shared" si="27"/>
        <v>127.1355934221218</v>
      </c>
      <c r="N26" s="12">
        <f t="shared" si="28"/>
        <v>174.38637156929883</v>
      </c>
      <c r="O26" s="12">
        <f t="shared" si="29"/>
        <v>123.30978588316816</v>
      </c>
      <c r="P26" s="13">
        <f t="shared" si="30"/>
        <v>87.193185784649415</v>
      </c>
      <c r="Q26" s="11">
        <f t="shared" si="31"/>
        <v>279.0862892553032</v>
      </c>
      <c r="R26" s="12">
        <f t="shared" si="32"/>
        <v>197.34380766861517</v>
      </c>
      <c r="S26" s="13">
        <f t="shared" si="33"/>
        <v>139.5431446276516</v>
      </c>
    </row>
    <row r="27" spans="1:19">
      <c r="A27" s="17" t="s">
        <v>43</v>
      </c>
      <c r="B27" s="9">
        <f t="shared" si="20"/>
        <v>130.8125</v>
      </c>
      <c r="C27" s="9">
        <f>B7</f>
        <v>261.625</v>
      </c>
      <c r="D27" s="9">
        <f t="shared" si="21"/>
        <v>523.25</v>
      </c>
      <c r="E27" s="11">
        <f t="shared" si="19"/>
        <v>229.62405611286428</v>
      </c>
      <c r="F27" s="12">
        <f t="shared" si="19"/>
        <v>162.36872720096662</v>
      </c>
      <c r="G27" s="13">
        <f t="shared" si="19"/>
        <v>114.81202805643214</v>
      </c>
      <c r="H27" s="11">
        <f t="shared" si="22"/>
        <v>267.9958788756926</v>
      </c>
      <c r="I27" s="12">
        <f t="shared" si="23"/>
        <v>189.50170328305086</v>
      </c>
      <c r="J27" s="13">
        <f t="shared" si="24"/>
        <v>133.9979394378463</v>
      </c>
      <c r="K27" s="11">
        <f t="shared" si="25"/>
        <v>239.99984755324184</v>
      </c>
      <c r="L27" s="12">
        <f t="shared" si="26"/>
        <v>169.70551968863492</v>
      </c>
      <c r="M27" s="13">
        <f t="shared" si="27"/>
        <v>119.99992377662092</v>
      </c>
      <c r="N27" s="12">
        <f t="shared" si="28"/>
        <v>164.59868344277641</v>
      </c>
      <c r="O27" s="12">
        <f t="shared" si="29"/>
        <v>116.38884523676509</v>
      </c>
      <c r="P27" s="13">
        <f t="shared" si="30"/>
        <v>82.299341721388203</v>
      </c>
      <c r="Q27" s="11">
        <f t="shared" si="31"/>
        <v>263.42216633653584</v>
      </c>
      <c r="R27" s="12">
        <f t="shared" si="32"/>
        <v>186.26760013141515</v>
      </c>
      <c r="S27" s="13">
        <f t="shared" si="33"/>
        <v>131.71108316826792</v>
      </c>
    </row>
    <row r="28" spans="1:19">
      <c r="A28" s="17" t="s">
        <v>36</v>
      </c>
      <c r="B28" s="9">
        <f t="shared" si="20"/>
        <v>146.83199999999999</v>
      </c>
      <c r="C28" s="9">
        <f>D7</f>
        <v>293.66399999999999</v>
      </c>
      <c r="D28" s="9">
        <f t="shared" si="21"/>
        <v>587.32799999999997</v>
      </c>
      <c r="E28" s="11">
        <f t="shared" si="19"/>
        <v>216.73629736199999</v>
      </c>
      <c r="F28" s="12">
        <f t="shared" si="19"/>
        <v>153.25570559393421</v>
      </c>
      <c r="G28" s="13">
        <f t="shared" si="19"/>
        <v>108.36814868099999</v>
      </c>
      <c r="H28" s="11">
        <f t="shared" ref="H28" si="34">$D$64/B28^0.5</f>
        <v>252.95448342417188</v>
      </c>
      <c r="I28" s="12">
        <f t="shared" ref="I28" si="35">$D$64/C28^0.5</f>
        <v>178.86583056077205</v>
      </c>
      <c r="J28" s="13">
        <f t="shared" ref="J28" si="36">$D$64/D28^0.5</f>
        <v>126.47724171208594</v>
      </c>
      <c r="K28" s="11">
        <f t="shared" si="25"/>
        <v>226.52974260051818</v>
      </c>
      <c r="L28" s="12">
        <f t="shared" si="26"/>
        <v>160.18071713326952</v>
      </c>
      <c r="M28" s="13">
        <f t="shared" si="27"/>
        <v>113.26487130025909</v>
      </c>
      <c r="N28" s="12">
        <f t="shared" si="28"/>
        <v>155.36050448700655</v>
      </c>
      <c r="O28" s="12">
        <f t="shared" si="29"/>
        <v>109.85646625132536</v>
      </c>
      <c r="P28" s="13">
        <f t="shared" si="30"/>
        <v>77.680252243503276</v>
      </c>
      <c r="Q28" s="11">
        <f t="shared" si="31"/>
        <v>248.6374726644292</v>
      </c>
      <c r="R28" s="12">
        <f t="shared" si="32"/>
        <v>175.81324297810272</v>
      </c>
      <c r="S28" s="13">
        <f t="shared" si="33"/>
        <v>124.3187363322146</v>
      </c>
    </row>
    <row r="29" spans="1:19" s="14" customFormat="1" ht="15.75" thickBot="1">
      <c r="A29" s="18"/>
      <c r="B29" s="19"/>
      <c r="C29" s="19"/>
      <c r="D29" s="19"/>
      <c r="E29" s="20">
        <f>SUM(E23:E28)</f>
        <v>1534.5175685933157</v>
      </c>
      <c r="F29" s="21">
        <f t="shared" ref="F29:G29" si="37">SUM(F23:F28)</f>
        <v>1085.0677786022266</v>
      </c>
      <c r="G29" s="22">
        <f t="shared" si="37"/>
        <v>767.25878429665784</v>
      </c>
      <c r="H29" s="20">
        <f>SUM(H23:H28)</f>
        <v>1790.9464339538652</v>
      </c>
      <c r="I29" s="21">
        <f t="shared" ref="I29" si="38">SUM(I23:I28)</f>
        <v>1266.3903681906436</v>
      </c>
      <c r="J29" s="22">
        <f t="shared" ref="J29" si="39">SUM(J23:J28)</f>
        <v>895.47321697693258</v>
      </c>
      <c r="K29" s="20">
        <f>SUM(K23:K28)</f>
        <v>1603.8562717015545</v>
      </c>
      <c r="L29" s="21">
        <f t="shared" ref="L29:M29" si="40">SUM(L23:L28)</f>
        <v>1134.0976457687432</v>
      </c>
      <c r="M29" s="22">
        <f t="shared" si="40"/>
        <v>801.92813585077727</v>
      </c>
      <c r="N29" s="20">
        <f>SUM(N23:N28)</f>
        <v>1099.9699935015642</v>
      </c>
      <c r="O29" s="21">
        <f t="shared" ref="O29:P29" si="41">SUM(O23:O28)</f>
        <v>777.7962415066786</v>
      </c>
      <c r="P29" s="22">
        <f t="shared" si="41"/>
        <v>549.9849967507821</v>
      </c>
      <c r="Q29" s="21">
        <f>SUM(Q23:Q28)</f>
        <v>1760.3815081188216</v>
      </c>
      <c r="R29" s="21">
        <f t="shared" ref="R29:S29" si="42">SUM(R23:R28)</f>
        <v>1244.77770186622</v>
      </c>
      <c r="S29" s="22">
        <f t="shared" si="42"/>
        <v>880.19075405941078</v>
      </c>
    </row>
    <row r="30" spans="1:19" ht="15.75" thickBot="1">
      <c r="B30" s="1"/>
      <c r="C30" s="1"/>
      <c r="D30" s="1"/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</row>
    <row r="31" spans="1:19" ht="15.75">
      <c r="A31" s="15" t="s">
        <v>44</v>
      </c>
      <c r="B31" s="6" t="s">
        <v>57</v>
      </c>
      <c r="C31" s="6" t="s">
        <v>62</v>
      </c>
      <c r="D31" s="6" t="s">
        <v>58</v>
      </c>
      <c r="E31" s="16" t="s">
        <v>59</v>
      </c>
      <c r="F31" s="6" t="s">
        <v>63</v>
      </c>
      <c r="G31" s="7" t="s">
        <v>60</v>
      </c>
      <c r="H31" s="16" t="s">
        <v>59</v>
      </c>
      <c r="I31" s="6" t="s">
        <v>63</v>
      </c>
      <c r="J31" s="7" t="s">
        <v>60</v>
      </c>
      <c r="K31" s="16" t="s">
        <v>59</v>
      </c>
      <c r="L31" s="6" t="s">
        <v>63</v>
      </c>
      <c r="M31" s="7" t="s">
        <v>60</v>
      </c>
      <c r="N31" s="16" t="s">
        <v>59</v>
      </c>
      <c r="O31" s="6" t="s">
        <v>63</v>
      </c>
      <c r="P31" s="7" t="s">
        <v>60</v>
      </c>
      <c r="Q31" s="16" t="s">
        <v>59</v>
      </c>
      <c r="R31" s="6" t="s">
        <v>63</v>
      </c>
      <c r="S31" s="7" t="s">
        <v>60</v>
      </c>
    </row>
    <row r="32" spans="1:19">
      <c r="A32" s="17" t="s">
        <v>43</v>
      </c>
      <c r="B32" s="9">
        <f>C32/2</f>
        <v>65.406000000000006</v>
      </c>
      <c r="C32" s="9">
        <f>B8</f>
        <v>130.81200000000001</v>
      </c>
      <c r="D32" s="9">
        <f>2*C32</f>
        <v>261.62400000000002</v>
      </c>
      <c r="E32" s="11">
        <f t="shared" ref="E32:G36" si="43">$C$64/B32^0.5</f>
        <v>324.73807501996544</v>
      </c>
      <c r="F32" s="12">
        <f t="shared" si="43"/>
        <v>229.62449495608331</v>
      </c>
      <c r="G32" s="13">
        <f t="shared" si="43"/>
        <v>162.36903750998272</v>
      </c>
      <c r="H32" s="11">
        <f>$D$64/B32^0.5</f>
        <v>379.00413089384762</v>
      </c>
      <c r="I32" s="12">
        <f>$D$64/C32^0.5</f>
        <v>267.99639105275355</v>
      </c>
      <c r="J32" s="13">
        <f>$D$64/D32^0.5</f>
        <v>189.50206544692381</v>
      </c>
      <c r="K32" s="11">
        <f>$E$64/B32^0.5</f>
        <v>339.41168803854526</v>
      </c>
      <c r="L32" s="12">
        <f>$E$64/C32^0.5</f>
        <v>240.00030622602836</v>
      </c>
      <c r="M32" s="13">
        <f>$E$64/D32^0.5</f>
        <v>169.70584401927263</v>
      </c>
      <c r="N32" s="11">
        <f>$F$64/B32^0.5</f>
        <v>232.77813534377918</v>
      </c>
      <c r="O32" s="12">
        <f>$E$64/C32^0.5</f>
        <v>240.00030622602836</v>
      </c>
      <c r="P32" s="13">
        <f>$E$64/D32^0.5</f>
        <v>169.70584401927263</v>
      </c>
      <c r="Q32" s="11">
        <f>$G$64/B32^0.5</f>
        <v>372.53591222894249</v>
      </c>
      <c r="R32" s="12">
        <f>$G$64/C32^0.5</f>
        <v>263.42266977260169</v>
      </c>
      <c r="S32" s="13">
        <f>$G$64/D32^0.5</f>
        <v>186.26795611447125</v>
      </c>
    </row>
    <row r="33" spans="1:19">
      <c r="A33" s="17" t="s">
        <v>36</v>
      </c>
      <c r="B33" s="9">
        <f t="shared" ref="B33:B36" si="44">C33/2</f>
        <v>73.415999999999997</v>
      </c>
      <c r="C33" s="9">
        <f>D8</f>
        <v>146.83199999999999</v>
      </c>
      <c r="D33" s="9">
        <f t="shared" ref="D33:D36" si="45">2*C33</f>
        <v>293.66399999999999</v>
      </c>
      <c r="E33" s="11">
        <f t="shared" si="43"/>
        <v>306.51141118786842</v>
      </c>
      <c r="F33" s="12">
        <f t="shared" si="43"/>
        <v>216.73629736199999</v>
      </c>
      <c r="G33" s="13">
        <f t="shared" si="43"/>
        <v>153.25570559393421</v>
      </c>
      <c r="H33" s="11">
        <f t="shared" ref="H33:H36" si="46">$D$64/B33^0.5</f>
        <v>357.73166112154411</v>
      </c>
      <c r="I33" s="12">
        <f t="shared" ref="I33:I36" si="47">$D$64/C33^0.5</f>
        <v>252.95448342417188</v>
      </c>
      <c r="J33" s="13">
        <f t="shared" ref="J33:J36" si="48">$D$64/D33^0.5</f>
        <v>178.86583056077205</v>
      </c>
      <c r="K33" s="11">
        <f t="shared" ref="K33:K36" si="49">$E$64/B33^0.5</f>
        <v>320.36143426653905</v>
      </c>
      <c r="L33" s="12">
        <f t="shared" ref="L33:L36" si="50">$E$64/C33^0.5</f>
        <v>226.52974260051818</v>
      </c>
      <c r="M33" s="13">
        <f t="shared" ref="M33:M36" si="51">$E$64/D33^0.5</f>
        <v>160.18071713326952</v>
      </c>
      <c r="N33" s="11">
        <f t="shared" ref="N33:N36" si="52">$F$64/B33^0.5</f>
        <v>219.71293250265072</v>
      </c>
      <c r="O33" s="12">
        <f t="shared" ref="O33:O36" si="53">$E$64/C33^0.5</f>
        <v>226.52974260051818</v>
      </c>
      <c r="P33" s="13">
        <f t="shared" ref="P33:P36" si="54">$E$64/D33^0.5</f>
        <v>160.18071713326952</v>
      </c>
      <c r="Q33" s="11">
        <f t="shared" ref="Q33:Q36" si="55">$G$64/B33^0.5</f>
        <v>351.62648595620544</v>
      </c>
      <c r="R33" s="12">
        <f t="shared" ref="R33:R36" si="56">$G$64/C33^0.5</f>
        <v>248.6374726644292</v>
      </c>
      <c r="S33" s="13">
        <f t="shared" ref="S33:S36" si="57">$G$64/D33^0.5</f>
        <v>175.81324297810272</v>
      </c>
    </row>
    <row r="34" spans="1:19">
      <c r="A34" s="17" t="s">
        <v>45</v>
      </c>
      <c r="B34" s="9">
        <f t="shared" si="44"/>
        <v>87.307000000000002</v>
      </c>
      <c r="C34" s="9">
        <f>G8</f>
        <v>174.614</v>
      </c>
      <c r="D34" s="9">
        <f t="shared" si="45"/>
        <v>349.22800000000001</v>
      </c>
      <c r="E34" s="11">
        <f t="shared" si="43"/>
        <v>281.07192898611652</v>
      </c>
      <c r="F34" s="12">
        <f t="shared" si="43"/>
        <v>198.74786698726672</v>
      </c>
      <c r="G34" s="13">
        <f t="shared" si="43"/>
        <v>140.53596449305826</v>
      </c>
      <c r="H34" s="11">
        <f t="shared" si="46"/>
        <v>328.04105942147646</v>
      </c>
      <c r="I34" s="12">
        <f t="shared" si="47"/>
        <v>231.96005762454521</v>
      </c>
      <c r="J34" s="13">
        <f t="shared" si="48"/>
        <v>164.02052971073823</v>
      </c>
      <c r="K34" s="11">
        <f t="shared" si="49"/>
        <v>293.77244375043688</v>
      </c>
      <c r="L34" s="12">
        <f t="shared" si="50"/>
        <v>207.7284871016775</v>
      </c>
      <c r="M34" s="13">
        <f t="shared" si="51"/>
        <v>146.88622187521844</v>
      </c>
      <c r="N34" s="11">
        <f t="shared" si="52"/>
        <v>201.47745078197173</v>
      </c>
      <c r="O34" s="12">
        <f t="shared" si="53"/>
        <v>207.7284871016775</v>
      </c>
      <c r="P34" s="13">
        <f t="shared" si="54"/>
        <v>146.88622187521844</v>
      </c>
      <c r="Q34" s="11">
        <f t="shared" si="55"/>
        <v>322.44259457519348</v>
      </c>
      <c r="R34" s="12">
        <f t="shared" si="56"/>
        <v>228.00134516750398</v>
      </c>
      <c r="S34" s="13">
        <f t="shared" si="57"/>
        <v>161.22129728759674</v>
      </c>
    </row>
    <row r="35" spans="1:19">
      <c r="A35" s="17" t="s">
        <v>46</v>
      </c>
      <c r="B35" s="9">
        <f t="shared" si="44"/>
        <v>97.998500000000007</v>
      </c>
      <c r="C35" s="9">
        <f>I8</f>
        <v>195.99700000000001</v>
      </c>
      <c r="D35" s="9">
        <f t="shared" si="45"/>
        <v>391.99400000000003</v>
      </c>
      <c r="E35" s="11">
        <f t="shared" si="43"/>
        <v>265.29697180658434</v>
      </c>
      <c r="F35" s="12">
        <f t="shared" si="43"/>
        <v>187.59328779269211</v>
      </c>
      <c r="G35" s="13">
        <f t="shared" si="43"/>
        <v>132.64848590329217</v>
      </c>
      <c r="H35" s="11">
        <f t="shared" si="46"/>
        <v>309.62999402562269</v>
      </c>
      <c r="I35" s="12">
        <f t="shared" si="47"/>
        <v>218.94146843426802</v>
      </c>
      <c r="J35" s="13">
        <f t="shared" si="48"/>
        <v>154.81499701281135</v>
      </c>
      <c r="K35" s="11">
        <f t="shared" si="49"/>
        <v>277.28467943542205</v>
      </c>
      <c r="L35" s="12">
        <f t="shared" si="50"/>
        <v>196.06987714792498</v>
      </c>
      <c r="M35" s="13">
        <f t="shared" si="51"/>
        <v>138.64233971771102</v>
      </c>
      <c r="N35" s="11">
        <f t="shared" si="52"/>
        <v>190.16967568613887</v>
      </c>
      <c r="O35" s="12">
        <f t="shared" si="53"/>
        <v>196.06987714792498</v>
      </c>
      <c r="P35" s="13">
        <f t="shared" si="54"/>
        <v>138.64233971771102</v>
      </c>
      <c r="Q35" s="11">
        <f t="shared" si="55"/>
        <v>304.34573893888347</v>
      </c>
      <c r="R35" s="12">
        <f t="shared" si="56"/>
        <v>215.20493582891518</v>
      </c>
      <c r="S35" s="13">
        <f t="shared" si="57"/>
        <v>152.17286946944174</v>
      </c>
    </row>
    <row r="36" spans="1:19">
      <c r="A36" s="17" t="s">
        <v>47</v>
      </c>
      <c r="B36" s="9">
        <f t="shared" si="44"/>
        <v>116.54049999999999</v>
      </c>
      <c r="C36" s="9">
        <f>L8</f>
        <v>233.08099999999999</v>
      </c>
      <c r="D36" s="9">
        <f t="shared" si="45"/>
        <v>466.16199999999998</v>
      </c>
      <c r="E36" s="11">
        <f t="shared" si="43"/>
        <v>243.27840984505045</v>
      </c>
      <c r="F36" s="12">
        <f t="shared" si="43"/>
        <v>172.02381331771531</v>
      </c>
      <c r="G36" s="13">
        <f t="shared" si="43"/>
        <v>121.63920492252522</v>
      </c>
      <c r="H36" s="11">
        <f t="shared" si="46"/>
        <v>283.9319728149888</v>
      </c>
      <c r="I36" s="12">
        <f t="shared" si="47"/>
        <v>200.77022337315304</v>
      </c>
      <c r="J36" s="13">
        <f t="shared" si="48"/>
        <v>141.9659864074944</v>
      </c>
      <c r="K36" s="11">
        <f t="shared" si="49"/>
        <v>254.2711868442436</v>
      </c>
      <c r="L36" s="12">
        <f t="shared" si="50"/>
        <v>179.79688047791632</v>
      </c>
      <c r="M36" s="13">
        <f t="shared" si="51"/>
        <v>127.1355934221218</v>
      </c>
      <c r="N36" s="11">
        <f t="shared" si="52"/>
        <v>174.38637156929883</v>
      </c>
      <c r="O36" s="12">
        <f t="shared" si="53"/>
        <v>179.79688047791632</v>
      </c>
      <c r="P36" s="13">
        <f t="shared" si="54"/>
        <v>127.1355934221218</v>
      </c>
      <c r="Q36" s="11">
        <f t="shared" si="55"/>
        <v>279.0862892553032</v>
      </c>
      <c r="R36" s="12">
        <f t="shared" si="56"/>
        <v>197.34380766861517</v>
      </c>
      <c r="S36" s="13">
        <f t="shared" si="57"/>
        <v>139.5431446276516</v>
      </c>
    </row>
    <row r="37" spans="1:19" s="14" customFormat="1" ht="15.75" thickBot="1">
      <c r="A37" s="18"/>
      <c r="B37" s="19"/>
      <c r="C37" s="19"/>
      <c r="D37" s="19"/>
      <c r="E37" s="20">
        <f t="shared" ref="E37:J37" si="58">SUM(E32:E36)</f>
        <v>1420.8967968455852</v>
      </c>
      <c r="F37" s="21">
        <f t="shared" si="58"/>
        <v>1004.7257604157575</v>
      </c>
      <c r="G37" s="22">
        <f t="shared" si="58"/>
        <v>710.44839842279259</v>
      </c>
      <c r="H37" s="20">
        <f t="shared" si="58"/>
        <v>1658.3388182774795</v>
      </c>
      <c r="I37" s="21">
        <f t="shared" si="58"/>
        <v>1172.6226239088919</v>
      </c>
      <c r="J37" s="22">
        <f t="shared" si="58"/>
        <v>829.16940913873975</v>
      </c>
      <c r="K37" s="20">
        <f t="shared" ref="K37" si="59">SUM(K32:K36)</f>
        <v>1485.1014323351869</v>
      </c>
      <c r="L37" s="21">
        <f t="shared" ref="L37" si="60">SUM(L32:L36)</f>
        <v>1050.1252935540654</v>
      </c>
      <c r="M37" s="22">
        <f t="shared" ref="M37:O37" si="61">SUM(M32:M36)</f>
        <v>742.55071616759346</v>
      </c>
      <c r="N37" s="20">
        <f t="shared" si="61"/>
        <v>1018.5245658838393</v>
      </c>
      <c r="O37" s="21">
        <f t="shared" si="61"/>
        <v>1050.1252935540654</v>
      </c>
      <c r="P37" s="22">
        <f t="shared" ref="P37:R37" si="62">SUM(P32:P36)</f>
        <v>742.55071616759346</v>
      </c>
      <c r="Q37" s="20">
        <f>SUM(Q32:Q36)</f>
        <v>1630.0370209545281</v>
      </c>
      <c r="R37" s="21">
        <f t="shared" si="62"/>
        <v>1152.6102311020652</v>
      </c>
      <c r="S37" s="22">
        <f t="shared" ref="S37" si="63">SUM(S32:S36)</f>
        <v>815.01851047726404</v>
      </c>
    </row>
    <row r="38" spans="1:19" ht="15.75">
      <c r="A38" s="15" t="s">
        <v>48</v>
      </c>
      <c r="B38" s="6" t="s">
        <v>57</v>
      </c>
      <c r="C38" s="6" t="s">
        <v>62</v>
      </c>
      <c r="D38" s="6" t="s">
        <v>58</v>
      </c>
      <c r="E38" s="16" t="s">
        <v>59</v>
      </c>
      <c r="F38" s="6" t="s">
        <v>63</v>
      </c>
      <c r="G38" s="7" t="s">
        <v>60</v>
      </c>
      <c r="H38" s="16" t="s">
        <v>59</v>
      </c>
      <c r="I38" s="6" t="s">
        <v>63</v>
      </c>
      <c r="J38" s="7" t="s">
        <v>60</v>
      </c>
      <c r="K38" s="16" t="s">
        <v>59</v>
      </c>
      <c r="L38" s="6" t="s">
        <v>63</v>
      </c>
      <c r="M38" s="7" t="s">
        <v>60</v>
      </c>
      <c r="N38" s="16" t="s">
        <v>59</v>
      </c>
      <c r="O38" s="6" t="s">
        <v>63</v>
      </c>
      <c r="P38" s="7" t="s">
        <v>60</v>
      </c>
      <c r="Q38" s="16" t="s">
        <v>59</v>
      </c>
      <c r="R38" s="6" t="s">
        <v>63</v>
      </c>
      <c r="S38" s="7" t="s">
        <v>60</v>
      </c>
    </row>
    <row r="39" spans="1:19">
      <c r="A39" s="17" t="s">
        <v>43</v>
      </c>
      <c r="B39" s="9">
        <f>C39/2</f>
        <v>65.406000000000006</v>
      </c>
      <c r="C39" s="9">
        <f>B8</f>
        <v>130.81200000000001</v>
      </c>
      <c r="D39" s="9">
        <f>2*C39</f>
        <v>261.62400000000002</v>
      </c>
      <c r="E39" s="11">
        <f t="shared" ref="E39:G44" si="64">$C$64/B39^0.5</f>
        <v>324.73807501996544</v>
      </c>
      <c r="F39" s="12">
        <f t="shared" si="64"/>
        <v>229.62449495608331</v>
      </c>
      <c r="G39" s="13">
        <f t="shared" si="64"/>
        <v>162.36903750998272</v>
      </c>
      <c r="H39" s="11">
        <f>$D$64/B39^0.5</f>
        <v>379.00413089384762</v>
      </c>
      <c r="I39" s="12">
        <f>$D$64/C39^0.5</f>
        <v>267.99639105275355</v>
      </c>
      <c r="J39" s="13">
        <f>$D$64/D39^0.5</f>
        <v>189.50206544692381</v>
      </c>
      <c r="K39" s="11">
        <f>$E$64/B39^0.5</f>
        <v>339.41168803854526</v>
      </c>
      <c r="L39" s="12">
        <f>$E$64/C39^0.5</f>
        <v>240.00030622602836</v>
      </c>
      <c r="M39" s="13">
        <f>$E$64/D39^0.5</f>
        <v>169.70584401927263</v>
      </c>
      <c r="N39" s="11">
        <f>$F$64/B39^0.5</f>
        <v>232.77813534377918</v>
      </c>
      <c r="O39" s="12">
        <f>$E$64/C39^0.5</f>
        <v>240.00030622602836</v>
      </c>
      <c r="P39" s="13">
        <f>$E$64/D39^0.5</f>
        <v>169.70584401927263</v>
      </c>
      <c r="Q39" s="11">
        <f>$G$64/B39^0.5</f>
        <v>372.53591222894249</v>
      </c>
      <c r="R39" s="12">
        <f>$G$64/C39^0.5</f>
        <v>263.42266977260169</v>
      </c>
      <c r="S39" s="13">
        <f>$G$64/D39^0.5</f>
        <v>186.26795611447125</v>
      </c>
    </row>
    <row r="40" spans="1:19">
      <c r="A40" s="17" t="s">
        <v>37</v>
      </c>
      <c r="B40" s="9">
        <f t="shared" ref="B40:B43" si="65">C40/2</f>
        <v>82.406499999999994</v>
      </c>
      <c r="C40" s="9">
        <f>F8</f>
        <v>164.81299999999999</v>
      </c>
      <c r="D40" s="9">
        <f t="shared" ref="D40:D43" si="66">2*C40</f>
        <v>329.62599999999998</v>
      </c>
      <c r="E40" s="11">
        <f t="shared" si="64"/>
        <v>289.3085525400291</v>
      </c>
      <c r="F40" s="12">
        <f t="shared" si="64"/>
        <v>204.57203935631912</v>
      </c>
      <c r="G40" s="13">
        <f t="shared" si="64"/>
        <v>144.65427627001455</v>
      </c>
      <c r="H40" s="11">
        <f t="shared" ref="H40:I44" si="67">$D$64/B40^0.5</f>
        <v>337.65408170523085</v>
      </c>
      <c r="I40" s="12">
        <f t="shared" ref="I40:I43" si="68">$D$64/C40^0.5</f>
        <v>238.7574908690853</v>
      </c>
      <c r="J40" s="13">
        <f t="shared" ref="J40:J44" si="69">$D$64/D40^0.5</f>
        <v>168.82704085261543</v>
      </c>
      <c r="K40" s="11">
        <f t="shared" ref="K40:L44" si="70">$E$64/B40^0.5</f>
        <v>302.38124733467822</v>
      </c>
      <c r="L40" s="12">
        <f t="shared" ref="L40:L43" si="71">$E$64/C40^0.5</f>
        <v>213.81583049399759</v>
      </c>
      <c r="M40" s="13">
        <f t="shared" ref="M40:M44" si="72">$E$64/D40^0.5</f>
        <v>151.19062366733911</v>
      </c>
      <c r="N40" s="11">
        <f t="shared" ref="N40:O44" si="73">$F$64/B40^0.5</f>
        <v>207.38161176552913</v>
      </c>
      <c r="O40" s="12">
        <f t="shared" ref="O40:O43" si="74">$E$64/C40^0.5</f>
        <v>213.81583049399759</v>
      </c>
      <c r="P40" s="13">
        <f t="shared" ref="P40:P44" si="75">$E$64/D40^0.5</f>
        <v>151.19062366733911</v>
      </c>
      <c r="Q40" s="11">
        <f t="shared" ref="Q40:Q44" si="76">$G$64/B40^0.5</f>
        <v>331.89155761765335</v>
      </c>
      <c r="R40" s="12">
        <f t="shared" ref="R40:R44" si="77">$G$64/C40^0.5</f>
        <v>234.68277101000842</v>
      </c>
      <c r="S40" s="13">
        <f t="shared" ref="S40:S44" si="78">$G$64/D40^0.5</f>
        <v>165.94577880882667</v>
      </c>
    </row>
    <row r="41" spans="1:19">
      <c r="A41" s="17" t="s">
        <v>46</v>
      </c>
      <c r="B41" s="9">
        <f t="shared" si="65"/>
        <v>97.998500000000007</v>
      </c>
      <c r="C41" s="9">
        <f>I8</f>
        <v>195.99700000000001</v>
      </c>
      <c r="D41" s="9">
        <f t="shared" si="66"/>
        <v>391.99400000000003</v>
      </c>
      <c r="E41" s="11">
        <f t="shared" si="64"/>
        <v>265.29697180658434</v>
      </c>
      <c r="F41" s="12">
        <f t="shared" si="64"/>
        <v>187.59328779269211</v>
      </c>
      <c r="G41" s="13">
        <f t="shared" si="64"/>
        <v>132.64848590329217</v>
      </c>
      <c r="H41" s="11">
        <f t="shared" si="67"/>
        <v>309.62999402562269</v>
      </c>
      <c r="I41" s="12">
        <f t="shared" si="68"/>
        <v>218.94146843426802</v>
      </c>
      <c r="J41" s="13">
        <f t="shared" si="69"/>
        <v>154.81499701281135</v>
      </c>
      <c r="K41" s="11">
        <f t="shared" si="70"/>
        <v>277.28467943542205</v>
      </c>
      <c r="L41" s="12">
        <f t="shared" si="71"/>
        <v>196.06987714792498</v>
      </c>
      <c r="M41" s="13">
        <f t="shared" si="72"/>
        <v>138.64233971771102</v>
      </c>
      <c r="N41" s="11">
        <f t="shared" si="73"/>
        <v>190.16967568613887</v>
      </c>
      <c r="O41" s="12">
        <f t="shared" si="74"/>
        <v>196.06987714792498</v>
      </c>
      <c r="P41" s="13">
        <f t="shared" si="75"/>
        <v>138.64233971771102</v>
      </c>
      <c r="Q41" s="11">
        <f t="shared" si="76"/>
        <v>304.34573893888347</v>
      </c>
      <c r="R41" s="12">
        <f t="shared" si="77"/>
        <v>215.20493582891518</v>
      </c>
      <c r="S41" s="13">
        <f t="shared" si="78"/>
        <v>152.17286946944174</v>
      </c>
    </row>
    <row r="42" spans="1:19">
      <c r="A42" s="17" t="s">
        <v>39</v>
      </c>
      <c r="B42" s="9">
        <f t="shared" si="65"/>
        <v>110</v>
      </c>
      <c r="C42" s="9">
        <f>K8</f>
        <v>220</v>
      </c>
      <c r="D42" s="9">
        <f t="shared" si="66"/>
        <v>440</v>
      </c>
      <c r="E42" s="11">
        <f t="shared" si="64"/>
        <v>250.40653826691144</v>
      </c>
      <c r="F42" s="12">
        <f t="shared" si="64"/>
        <v>177.06416126198178</v>
      </c>
      <c r="G42" s="13">
        <f t="shared" si="64"/>
        <v>125.20326913345572</v>
      </c>
      <c r="H42" s="11">
        <f t="shared" si="67"/>
        <v>292.25126249871641</v>
      </c>
      <c r="I42" s="12">
        <f t="shared" si="68"/>
        <v>206.65284952317211</v>
      </c>
      <c r="J42" s="13">
        <f t="shared" si="69"/>
        <v>146.12563124935821</v>
      </c>
      <c r="K42" s="11">
        <f t="shared" si="70"/>
        <v>261.72140684099213</v>
      </c>
      <c r="L42" s="12">
        <f t="shared" si="71"/>
        <v>185.06498155894883</v>
      </c>
      <c r="M42" s="13">
        <f t="shared" si="72"/>
        <v>130.86070342049607</v>
      </c>
      <c r="N42" s="11">
        <f t="shared" si="73"/>
        <v>179.49594315997169</v>
      </c>
      <c r="O42" s="12">
        <f t="shared" si="74"/>
        <v>185.06498155894883</v>
      </c>
      <c r="P42" s="13">
        <f t="shared" si="75"/>
        <v>130.86070342049607</v>
      </c>
      <c r="Q42" s="11">
        <f t="shared" si="76"/>
        <v>287.26359899626834</v>
      </c>
      <c r="R42" s="12">
        <f t="shared" si="77"/>
        <v>203.12603883831446</v>
      </c>
      <c r="S42" s="13">
        <f t="shared" si="78"/>
        <v>143.63179949813417</v>
      </c>
    </row>
    <row r="43" spans="1:19">
      <c r="A43" s="17" t="s">
        <v>43</v>
      </c>
      <c r="B43" s="9">
        <f t="shared" si="65"/>
        <v>130.8125</v>
      </c>
      <c r="C43" s="9">
        <f>B7</f>
        <v>261.625</v>
      </c>
      <c r="D43" s="9">
        <f t="shared" si="66"/>
        <v>523.25</v>
      </c>
      <c r="E43" s="11">
        <f t="shared" si="64"/>
        <v>229.62405611286428</v>
      </c>
      <c r="F43" s="12">
        <f t="shared" si="64"/>
        <v>162.36872720096662</v>
      </c>
      <c r="G43" s="13">
        <f t="shared" si="64"/>
        <v>114.81202805643214</v>
      </c>
      <c r="H43" s="11">
        <f t="shared" si="67"/>
        <v>267.9958788756926</v>
      </c>
      <c r="I43" s="12">
        <f t="shared" si="68"/>
        <v>189.50170328305086</v>
      </c>
      <c r="J43" s="13">
        <f t="shared" si="69"/>
        <v>133.9979394378463</v>
      </c>
      <c r="K43" s="11">
        <f t="shared" si="70"/>
        <v>239.99984755324184</v>
      </c>
      <c r="L43" s="12">
        <f t="shared" si="71"/>
        <v>169.70551968863492</v>
      </c>
      <c r="M43" s="13">
        <f t="shared" si="72"/>
        <v>119.99992377662092</v>
      </c>
      <c r="N43" s="11">
        <f t="shared" si="73"/>
        <v>164.59868344277641</v>
      </c>
      <c r="O43" s="12">
        <f t="shared" si="74"/>
        <v>169.70551968863492</v>
      </c>
      <c r="P43" s="13">
        <f t="shared" si="75"/>
        <v>119.99992377662092</v>
      </c>
      <c r="Q43" s="11">
        <f t="shared" si="76"/>
        <v>263.42216633653584</v>
      </c>
      <c r="R43" s="12">
        <f t="shared" si="77"/>
        <v>186.26760013141515</v>
      </c>
      <c r="S43" s="13">
        <f t="shared" si="78"/>
        <v>131.71108316826792</v>
      </c>
    </row>
    <row r="44" spans="1:19">
      <c r="A44" s="17" t="s">
        <v>37</v>
      </c>
      <c r="B44" s="9">
        <f>C40</f>
        <v>164.81299999999999</v>
      </c>
      <c r="C44" s="9">
        <f>D40</f>
        <v>329.62599999999998</v>
      </c>
      <c r="D44" s="9">
        <f>2*D40</f>
        <v>659.25199999999995</v>
      </c>
      <c r="E44" s="11">
        <f t="shared" si="64"/>
        <v>204.57203935631912</v>
      </c>
      <c r="F44" s="12">
        <f t="shared" si="64"/>
        <v>144.65427627001455</v>
      </c>
      <c r="G44" s="13">
        <f t="shared" si="64"/>
        <v>102.28601967815956</v>
      </c>
      <c r="H44" s="11">
        <f t="shared" si="67"/>
        <v>238.7574908690853</v>
      </c>
      <c r="I44" s="12">
        <f t="shared" si="67"/>
        <v>168.82704085261543</v>
      </c>
      <c r="J44" s="13">
        <f t="shared" si="69"/>
        <v>119.37874543454265</v>
      </c>
      <c r="K44" s="11">
        <f t="shared" si="70"/>
        <v>213.81583049399759</v>
      </c>
      <c r="L44" s="12">
        <f t="shared" si="70"/>
        <v>151.19062366733911</v>
      </c>
      <c r="M44" s="13">
        <f t="shared" si="72"/>
        <v>106.9079152469988</v>
      </c>
      <c r="N44" s="11">
        <f t="shared" si="73"/>
        <v>146.64094397280155</v>
      </c>
      <c r="O44" s="12">
        <f t="shared" si="73"/>
        <v>103.69080588276456</v>
      </c>
      <c r="P44" s="13">
        <f t="shared" si="75"/>
        <v>106.9079152469988</v>
      </c>
      <c r="Q44" s="11">
        <f t="shared" si="76"/>
        <v>234.68277101000842</v>
      </c>
      <c r="R44" s="12">
        <f t="shared" si="77"/>
        <v>165.94577880882667</v>
      </c>
      <c r="S44" s="13">
        <f t="shared" si="78"/>
        <v>117.34138550500421</v>
      </c>
    </row>
    <row r="45" spans="1:19" s="14" customFormat="1" ht="15.75" thickBot="1">
      <c r="A45" s="18"/>
      <c r="B45" s="19"/>
      <c r="C45" s="19"/>
      <c r="D45" s="19"/>
      <c r="E45" s="20">
        <f t="shared" ref="E45:P45" si="79">SUM(E39:E44)</f>
        <v>1563.9462331026739</v>
      </c>
      <c r="F45" s="21">
        <f t="shared" si="79"/>
        <v>1105.8769868380575</v>
      </c>
      <c r="G45" s="22">
        <f t="shared" si="79"/>
        <v>781.97311655133694</v>
      </c>
      <c r="H45" s="20">
        <f t="shared" si="79"/>
        <v>1825.2928388681955</v>
      </c>
      <c r="I45" s="21">
        <f t="shared" si="79"/>
        <v>1290.6769440149453</v>
      </c>
      <c r="J45" s="22">
        <f t="shared" si="79"/>
        <v>912.64641943409777</v>
      </c>
      <c r="K45" s="20">
        <f t="shared" si="79"/>
        <v>1634.6146996968771</v>
      </c>
      <c r="L45" s="21">
        <f t="shared" si="79"/>
        <v>1155.8471387828738</v>
      </c>
      <c r="M45" s="22">
        <f t="shared" si="79"/>
        <v>817.30734984843855</v>
      </c>
      <c r="N45" s="20">
        <f t="shared" si="79"/>
        <v>1121.0649933709969</v>
      </c>
      <c r="O45" s="21">
        <f t="shared" si="79"/>
        <v>1108.3473209982992</v>
      </c>
      <c r="P45" s="22">
        <f t="shared" si="79"/>
        <v>817.30734984843855</v>
      </c>
      <c r="Q45" s="20">
        <f>SUM(Q39:Q44)</f>
        <v>1794.1417451282919</v>
      </c>
      <c r="R45" s="21">
        <f>SUM(R39:R44)</f>
        <v>1268.6497943900815</v>
      </c>
      <c r="S45" s="22">
        <f>SUM(S39:S44)</f>
        <v>897.07087256414593</v>
      </c>
    </row>
    <row r="46" spans="1:19" ht="15.75">
      <c r="A46" s="15" t="s">
        <v>49</v>
      </c>
      <c r="B46" s="6" t="s">
        <v>57</v>
      </c>
      <c r="C46" s="6" t="s">
        <v>62</v>
      </c>
      <c r="D46" s="6" t="s">
        <v>58</v>
      </c>
      <c r="E46" s="16" t="s">
        <v>59</v>
      </c>
      <c r="F46" s="6" t="s">
        <v>63</v>
      </c>
      <c r="G46" s="7" t="s">
        <v>60</v>
      </c>
      <c r="H46" s="16" t="s">
        <v>59</v>
      </c>
      <c r="I46" s="6" t="s">
        <v>63</v>
      </c>
      <c r="J46" s="7" t="s">
        <v>60</v>
      </c>
      <c r="K46" s="16" t="s">
        <v>59</v>
      </c>
      <c r="L46" s="6" t="s">
        <v>63</v>
      </c>
      <c r="M46" s="7" t="s">
        <v>60</v>
      </c>
      <c r="N46" s="16" t="s">
        <v>59</v>
      </c>
      <c r="O46" s="6" t="s">
        <v>63</v>
      </c>
      <c r="P46" s="7" t="s">
        <v>60</v>
      </c>
      <c r="Q46" s="16" t="s">
        <v>59</v>
      </c>
      <c r="R46" s="6" t="s">
        <v>63</v>
      </c>
      <c r="S46" s="7" t="s">
        <v>60</v>
      </c>
    </row>
    <row r="47" spans="1:19">
      <c r="A47" s="17" t="s">
        <v>39</v>
      </c>
      <c r="B47" s="9">
        <f>C47/2</f>
        <v>110</v>
      </c>
      <c r="C47" s="9">
        <f>K8</f>
        <v>220</v>
      </c>
      <c r="D47" s="9">
        <f>2*C47</f>
        <v>440</v>
      </c>
      <c r="E47" s="11">
        <f t="shared" ref="E47:G50" si="80">$C$64/B47^0.5</f>
        <v>250.40653826691144</v>
      </c>
      <c r="F47" s="12">
        <f t="shared" si="80"/>
        <v>177.06416126198178</v>
      </c>
      <c r="G47" s="13">
        <f t="shared" si="80"/>
        <v>125.20326913345572</v>
      </c>
      <c r="H47" s="11">
        <f>$D$64/B47^0.5</f>
        <v>292.25126249871641</v>
      </c>
      <c r="I47" s="12">
        <f>$D$64/C47^0.5</f>
        <v>206.65284952317211</v>
      </c>
      <c r="J47" s="13">
        <f>$D$64/D47^0.5</f>
        <v>146.12563124935821</v>
      </c>
      <c r="K47" s="11">
        <f>$E$64/B47^0.5</f>
        <v>261.72140684099213</v>
      </c>
      <c r="L47" s="12">
        <f>$E$64/C47^0.5</f>
        <v>185.06498155894883</v>
      </c>
      <c r="M47" s="13">
        <f>$E$64/D47^0.5</f>
        <v>130.86070342049607</v>
      </c>
      <c r="N47" s="11">
        <f>$F$64/B47^0.5</f>
        <v>179.49594315997169</v>
      </c>
      <c r="O47" s="12">
        <f>$E$64/C47^0.5</f>
        <v>185.06498155894883</v>
      </c>
      <c r="P47" s="13">
        <f>$E$64/D47^0.5</f>
        <v>130.86070342049607</v>
      </c>
      <c r="Q47" s="11">
        <f>$G$64/B47^0.5</f>
        <v>287.26359899626834</v>
      </c>
      <c r="R47" s="12">
        <f>$G$64/C47^0.5</f>
        <v>203.12603883831446</v>
      </c>
      <c r="S47" s="13">
        <f>$G$64/D47^0.5</f>
        <v>143.63179949813417</v>
      </c>
    </row>
    <row r="48" spans="1:19">
      <c r="A48" s="17" t="s">
        <v>36</v>
      </c>
      <c r="B48" s="9">
        <f t="shared" ref="B48:B50" si="81">C48/2</f>
        <v>146.83199999999999</v>
      </c>
      <c r="C48" s="9">
        <f>D7</f>
        <v>293.66399999999999</v>
      </c>
      <c r="D48" s="9">
        <f t="shared" ref="D48:D50" si="82">2*C48</f>
        <v>587.32799999999997</v>
      </c>
      <c r="E48" s="11">
        <f t="shared" si="80"/>
        <v>216.73629736199999</v>
      </c>
      <c r="F48" s="12">
        <f t="shared" si="80"/>
        <v>153.25570559393421</v>
      </c>
      <c r="G48" s="13">
        <f t="shared" si="80"/>
        <v>108.36814868099999</v>
      </c>
      <c r="H48" s="11">
        <f t="shared" ref="H48:H50" si="83">$D$64/B48^0.5</f>
        <v>252.95448342417188</v>
      </c>
      <c r="I48" s="12">
        <f t="shared" ref="I48:I50" si="84">$D$64/C48^0.5</f>
        <v>178.86583056077205</v>
      </c>
      <c r="J48" s="13">
        <f t="shared" ref="J48:J50" si="85">$D$64/D48^0.5</f>
        <v>126.47724171208594</v>
      </c>
      <c r="K48" s="11">
        <f t="shared" ref="K48:K50" si="86">$E$64/B48^0.5</f>
        <v>226.52974260051818</v>
      </c>
      <c r="L48" s="12">
        <f t="shared" ref="L48:L50" si="87">$E$64/C48^0.5</f>
        <v>160.18071713326952</v>
      </c>
      <c r="M48" s="13">
        <f t="shared" ref="M48:M50" si="88">$E$64/D48^0.5</f>
        <v>113.26487130025909</v>
      </c>
      <c r="N48" s="11">
        <f t="shared" ref="N48:N50" si="89">$F$64/B48^0.5</f>
        <v>155.36050448700655</v>
      </c>
      <c r="O48" s="12">
        <f t="shared" ref="O48:O50" si="90">$E$64/C48^0.5</f>
        <v>160.18071713326952</v>
      </c>
      <c r="P48" s="13">
        <f t="shared" ref="P48:P50" si="91">$E$64/D48^0.5</f>
        <v>113.26487130025909</v>
      </c>
      <c r="Q48" s="11">
        <f t="shared" ref="Q48:Q50" si="92">$G$64/B48^0.5</f>
        <v>248.6374726644292</v>
      </c>
      <c r="R48" s="12">
        <f t="shared" ref="R48:R50" si="93">$G$64/C48^0.5</f>
        <v>175.81324297810272</v>
      </c>
      <c r="S48" s="13">
        <f t="shared" ref="S48:S50" si="94">$G$64/D48^0.5</f>
        <v>124.3187363322146</v>
      </c>
    </row>
    <row r="49" spans="1:19">
      <c r="A49" s="17" t="s">
        <v>45</v>
      </c>
      <c r="B49" s="9">
        <f t="shared" si="81"/>
        <v>174.614</v>
      </c>
      <c r="C49" s="9">
        <f>G7</f>
        <v>349.22800000000001</v>
      </c>
      <c r="D49" s="9">
        <f t="shared" si="82"/>
        <v>698.45600000000002</v>
      </c>
      <c r="E49" s="11">
        <f t="shared" si="80"/>
        <v>198.74786698726672</v>
      </c>
      <c r="F49" s="12">
        <f t="shared" si="80"/>
        <v>140.53596449305826</v>
      </c>
      <c r="G49" s="13">
        <f t="shared" si="80"/>
        <v>99.373933493633359</v>
      </c>
      <c r="H49" s="11">
        <f t="shared" si="83"/>
        <v>231.96005762454521</v>
      </c>
      <c r="I49" s="12">
        <f t="shared" si="84"/>
        <v>164.02052971073823</v>
      </c>
      <c r="J49" s="13">
        <f t="shared" si="85"/>
        <v>115.98002881227261</v>
      </c>
      <c r="K49" s="11">
        <f t="shared" si="86"/>
        <v>207.7284871016775</v>
      </c>
      <c r="L49" s="12">
        <f t="shared" si="87"/>
        <v>146.88622187521844</v>
      </c>
      <c r="M49" s="13">
        <f t="shared" si="88"/>
        <v>103.86424355083875</v>
      </c>
      <c r="N49" s="11">
        <f t="shared" si="89"/>
        <v>142.46607170411107</v>
      </c>
      <c r="O49" s="12">
        <f t="shared" si="90"/>
        <v>146.88622187521844</v>
      </c>
      <c r="P49" s="13">
        <f t="shared" si="91"/>
        <v>103.86424355083875</v>
      </c>
      <c r="Q49" s="11">
        <f t="shared" si="92"/>
        <v>228.00134516750398</v>
      </c>
      <c r="R49" s="12">
        <f t="shared" si="93"/>
        <v>161.22129728759674</v>
      </c>
      <c r="S49" s="13">
        <f t="shared" si="94"/>
        <v>114.00067258375199</v>
      </c>
    </row>
    <row r="50" spans="1:19">
      <c r="A50" s="17" t="s">
        <v>39</v>
      </c>
      <c r="B50" s="9">
        <f t="shared" si="81"/>
        <v>220</v>
      </c>
      <c r="C50" s="9">
        <f>K7</f>
        <v>440</v>
      </c>
      <c r="D50" s="9">
        <f t="shared" si="82"/>
        <v>880</v>
      </c>
      <c r="E50" s="11">
        <f t="shared" si="80"/>
        <v>177.06416126198178</v>
      </c>
      <c r="F50" s="12">
        <f t="shared" si="80"/>
        <v>125.20326913345572</v>
      </c>
      <c r="G50" s="13">
        <f t="shared" si="80"/>
        <v>88.53208063099089</v>
      </c>
      <c r="H50" s="11">
        <f t="shared" si="83"/>
        <v>206.65284952317211</v>
      </c>
      <c r="I50" s="12">
        <f t="shared" si="84"/>
        <v>146.12563124935821</v>
      </c>
      <c r="J50" s="13">
        <f t="shared" si="85"/>
        <v>103.32642476158605</v>
      </c>
      <c r="K50" s="11">
        <f t="shared" si="86"/>
        <v>185.06498155894883</v>
      </c>
      <c r="L50" s="12">
        <f t="shared" si="87"/>
        <v>130.86070342049607</v>
      </c>
      <c r="M50" s="13">
        <f t="shared" si="88"/>
        <v>92.532490779474415</v>
      </c>
      <c r="N50" s="11">
        <f t="shared" si="89"/>
        <v>126.92279860389107</v>
      </c>
      <c r="O50" s="12">
        <f t="shared" si="90"/>
        <v>130.86070342049607</v>
      </c>
      <c r="P50" s="13">
        <f t="shared" si="91"/>
        <v>92.532490779474415</v>
      </c>
      <c r="Q50" s="11">
        <f t="shared" si="92"/>
        <v>203.12603883831446</v>
      </c>
      <c r="R50" s="12">
        <f t="shared" si="93"/>
        <v>143.63179949813417</v>
      </c>
      <c r="S50" s="13">
        <f t="shared" si="94"/>
        <v>101.56301941915723</v>
      </c>
    </row>
    <row r="51" spans="1:19" s="14" customFormat="1" ht="15.75" thickBot="1">
      <c r="A51" s="18"/>
      <c r="B51" s="19"/>
      <c r="C51" s="19"/>
      <c r="D51" s="19"/>
      <c r="E51" s="20">
        <f>SUM(E47:E50)</f>
        <v>842.95486387815993</v>
      </c>
      <c r="F51" s="21">
        <f t="shared" ref="F51:G51" si="95">SUM(F47:F50)</f>
        <v>596.05910048242993</v>
      </c>
      <c r="G51" s="22">
        <f t="shared" si="95"/>
        <v>421.47743193907996</v>
      </c>
      <c r="H51" s="20">
        <f>SUM(H47:H50)</f>
        <v>983.81865307060571</v>
      </c>
      <c r="I51" s="21">
        <f t="shared" ref="I51" si="96">SUM(I47:I50)</f>
        <v>695.6648410440406</v>
      </c>
      <c r="J51" s="22">
        <f t="shared" ref="J51" si="97">SUM(J47:J50)</f>
        <v>491.90932653530285</v>
      </c>
      <c r="K51" s="20">
        <f>SUM(K47:K50)</f>
        <v>881.04461810213661</v>
      </c>
      <c r="L51" s="21">
        <f t="shared" ref="L51:M51" si="98">SUM(L47:L50)</f>
        <v>622.9926239879328</v>
      </c>
      <c r="M51" s="22">
        <f t="shared" si="98"/>
        <v>440.52230905106831</v>
      </c>
      <c r="N51" s="20">
        <f>SUM(N47:N50)</f>
        <v>604.24531795498046</v>
      </c>
      <c r="O51" s="21">
        <f t="shared" ref="O51:P51" si="99">SUM(O47:O50)</f>
        <v>622.9926239879328</v>
      </c>
      <c r="P51" s="22">
        <f t="shared" si="99"/>
        <v>440.52230905106831</v>
      </c>
      <c r="Q51" s="20">
        <f>SUM(Q47:Q50)</f>
        <v>967.02845566651592</v>
      </c>
      <c r="R51" s="21">
        <f t="shared" ref="R51:S51" si="100">SUM(R47:R50)</f>
        <v>683.79237860214812</v>
      </c>
      <c r="S51" s="22">
        <f t="shared" si="100"/>
        <v>483.51422783325796</v>
      </c>
    </row>
    <row r="52" spans="1:19">
      <c r="A52" t="s">
        <v>24</v>
      </c>
      <c r="B52" t="s">
        <v>52</v>
      </c>
      <c r="C52" s="4">
        <v>1.5E-3</v>
      </c>
      <c r="D52">
        <v>2E-3</v>
      </c>
      <c r="E52">
        <v>1.6000000000000001E-3</v>
      </c>
      <c r="F52">
        <v>8.0000000000000004E-4</v>
      </c>
      <c r="G52">
        <v>2E-3</v>
      </c>
    </row>
    <row r="53" spans="1:19">
      <c r="A53" t="s">
        <v>50</v>
      </c>
      <c r="B53" t="s">
        <v>52</v>
      </c>
      <c r="C53">
        <v>1.24E-3</v>
      </c>
      <c r="D53">
        <v>1.74E-3</v>
      </c>
      <c r="E53">
        <v>1.4E-3</v>
      </c>
      <c r="F53">
        <v>5.9999999999999995E-4</v>
      </c>
      <c r="G53">
        <v>1.6000000000000001E-3</v>
      </c>
    </row>
    <row r="54" spans="1:19">
      <c r="A54" t="s">
        <v>26</v>
      </c>
      <c r="B54" t="s">
        <v>68</v>
      </c>
      <c r="C54">
        <v>70000000000</v>
      </c>
      <c r="D54">
        <v>70000000000</v>
      </c>
      <c r="E54">
        <v>70000000000</v>
      </c>
      <c r="F54">
        <v>70000000000</v>
      </c>
      <c r="G54">
        <v>70000000000</v>
      </c>
    </row>
    <row r="55" spans="1:19">
      <c r="A55" t="s">
        <v>51</v>
      </c>
      <c r="B55" t="s">
        <v>74</v>
      </c>
      <c r="C55">
        <f>PI()/64*(C52^4-C53^4)</f>
        <v>1.3245181607603794E-13</v>
      </c>
      <c r="D55">
        <f t="shared" ref="D55:E55" si="101">PI()/64*(D52^4-D53^4)</f>
        <v>3.3544543268866064E-13</v>
      </c>
      <c r="E55">
        <f t="shared" si="101"/>
        <v>1.3312498869586756E-13</v>
      </c>
      <c r="F55">
        <f t="shared" ref="F55:G55" si="102">PI()/64*(F52^4-F53^4)</f>
        <v>1.374446785945535E-14</v>
      </c>
      <c r="G55">
        <f t="shared" si="102"/>
        <v>4.6369907566985343E-13</v>
      </c>
    </row>
    <row r="56" spans="1:19">
      <c r="A56" t="s">
        <v>52</v>
      </c>
      <c r="B56" t="s">
        <v>55</v>
      </c>
      <c r="C56">
        <f>PI()*(C52^2-C53^2)/4*2.7/1000000</f>
        <v>1.5106976593317245E-12</v>
      </c>
      <c r="D56">
        <f>PI()*(D52^2-D53^2)/4*2.7/1000000</f>
        <v>2.0620471700367322E-12</v>
      </c>
      <c r="E56">
        <f>PI()*(E52^2-E53^2)/4*2.7/1000000</f>
        <v>1.2723450247038668E-12</v>
      </c>
      <c r="F56">
        <f>PI()*(F52^2-F53^2)/4*2.7/1000000</f>
        <v>5.9376101152847098E-13</v>
      </c>
      <c r="G56">
        <f>PI()*(G52^2-G53^2)/4*2.7/1000000</f>
        <v>3.0536280592892785E-12</v>
      </c>
    </row>
    <row r="57" spans="1:19">
      <c r="A57" t="s">
        <v>69</v>
      </c>
      <c r="B57" t="s">
        <v>70</v>
      </c>
      <c r="C57">
        <v>2700</v>
      </c>
      <c r="D57">
        <v>2700</v>
      </c>
      <c r="E57">
        <v>2700</v>
      </c>
      <c r="F57">
        <v>2700</v>
      </c>
      <c r="G57">
        <v>2700</v>
      </c>
    </row>
    <row r="58" spans="1:19">
      <c r="A58" t="s">
        <v>71</v>
      </c>
      <c r="B58" t="s">
        <v>72</v>
      </c>
      <c r="C58">
        <f>(C52^2-C53^2)/4</f>
        <v>1.7810000000000004E-7</v>
      </c>
      <c r="D58">
        <f t="shared" ref="D58:E58" si="103">(D52^2-D53^2)/4</f>
        <v>2.4309999999999995E-7</v>
      </c>
      <c r="E58">
        <f t="shared" si="103"/>
        <v>1.5000000000000005E-7</v>
      </c>
      <c r="F58">
        <f t="shared" ref="F58:G58" si="104">(F52^2-F53^2)/4</f>
        <v>7.0000000000000018E-8</v>
      </c>
      <c r="G58">
        <f t="shared" si="104"/>
        <v>3.5999999999999994E-7</v>
      </c>
    </row>
    <row r="59" spans="1:19">
      <c r="A59" t="s">
        <v>73</v>
      </c>
      <c r="C59">
        <f>(C54*C55/C57/C58)^0.25</f>
        <v>2.0954729955932998</v>
      </c>
      <c r="D59">
        <f t="shared" ref="D59:E59" si="105">(D54*D55/D57/D58)^0.25</f>
        <v>2.4456415265057476</v>
      </c>
      <c r="E59">
        <f t="shared" si="105"/>
        <v>2.1901590277942669</v>
      </c>
      <c r="F59">
        <f t="shared" ref="F59:G59" si="106">(F54*F55/F57/F58)^0.25</f>
        <v>1.5020730062141991</v>
      </c>
      <c r="G59">
        <f t="shared" si="106"/>
        <v>2.4039033424598268</v>
      </c>
    </row>
    <row r="60" spans="1:19">
      <c r="A60" t="s">
        <v>56</v>
      </c>
      <c r="C60">
        <f>SQRT(PI()/2)*C59</f>
        <v>2.6262859297399435</v>
      </c>
      <c r="D60">
        <f t="shared" ref="D60:E60" si="107">SQRT(PI()/2)*D59</f>
        <v>3.0651570999755138</v>
      </c>
      <c r="E60">
        <f t="shared" si="107"/>
        <v>2.7449572725037261</v>
      </c>
      <c r="F60">
        <f t="shared" ref="F60:G60" si="108">SQRT(PI()/2)*F59</f>
        <v>1.8825693339682488</v>
      </c>
      <c r="G60">
        <f t="shared" si="108"/>
        <v>3.0128460438448852</v>
      </c>
    </row>
    <row r="61" spans="1:19">
      <c r="A61" t="s">
        <v>53</v>
      </c>
      <c r="B61">
        <v>4.7300000000000004</v>
      </c>
    </row>
    <row r="62" spans="1:19">
      <c r="A62" t="s">
        <v>54</v>
      </c>
      <c r="B62">
        <v>7.8529999999999998</v>
      </c>
    </row>
    <row r="63" spans="1:19">
      <c r="A63" t="s">
        <v>67</v>
      </c>
    </row>
    <row r="64" spans="1:19">
      <c r="A64" t="s">
        <v>75</v>
      </c>
      <c r="C64" s="3">
        <f>C60*1000</f>
        <v>2626.2859297399436</v>
      </c>
      <c r="D64" s="3">
        <f t="shared" ref="D64:G64" si="109">D60*1000</f>
        <v>3065.1570999755136</v>
      </c>
      <c r="E64" s="3">
        <f t="shared" si="109"/>
        <v>2744.957272503726</v>
      </c>
      <c r="F64" s="3">
        <f t="shared" si="109"/>
        <v>1882.5693339682489</v>
      </c>
      <c r="G64" s="3">
        <f t="shared" si="109"/>
        <v>3012.8460438448851</v>
      </c>
    </row>
    <row r="68" spans="1:6">
      <c r="E68">
        <f>PI()/2</f>
        <v>1.5707963267948966</v>
      </c>
    </row>
    <row r="69" spans="1:6">
      <c r="E69">
        <f>E68^(1/2)</f>
        <v>1.2533141373155001</v>
      </c>
      <c r="F69">
        <f>E69*4</f>
        <v>5.0132565492620005</v>
      </c>
    </row>
    <row r="70" spans="1:6">
      <c r="A70" s="23"/>
    </row>
    <row r="71" spans="1:6">
      <c r="A71" s="23"/>
    </row>
  </sheetData>
  <pageMargins left="0" right="0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2014-05-11T14:58:41Z</cp:lastPrinted>
  <dcterms:created xsi:type="dcterms:W3CDTF">2011-11-26T13:04:18Z</dcterms:created>
  <dcterms:modified xsi:type="dcterms:W3CDTF">2014-05-11T20:18:33Z</dcterms:modified>
</cp:coreProperties>
</file>