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1"/>
  </bookViews>
  <sheets>
    <sheet name="budget des ventes" sheetId="1" r:id="rId1"/>
    <sheet name="budget des approvisionnements" sheetId="2" r:id="rId2"/>
    <sheet name="budget de production" sheetId="3" r:id="rId3"/>
    <sheet name="budget des stocks de pdts finis" sheetId="4" r:id="rId4"/>
    <sheet name="budget des investissements" sheetId="5" r:id="rId5"/>
    <sheet name="budget des frais généraux" sheetId="6" r:id="rId6"/>
    <sheet name="Budget de TVA" sheetId="7" r:id="rId7"/>
    <sheet name="Décaissement" sheetId="8" r:id="rId8"/>
    <sheet name="Encaissement" sheetId="9" r:id="rId9"/>
    <sheet name="budget de trésorerie" sheetId="10" r:id="rId10"/>
  </sheets>
  <definedNames/>
  <calcPr fullCalcOnLoad="1" refMode="R1C1"/>
</workbook>
</file>

<file path=xl/sharedStrings.xml><?xml version="1.0" encoding="utf-8"?>
<sst xmlns="http://schemas.openxmlformats.org/spreadsheetml/2006/main" count="109" uniqueCount="72">
  <si>
    <t>Budget des ventes</t>
  </si>
  <si>
    <t>Quantités vendues</t>
  </si>
  <si>
    <t>Ventes HT</t>
  </si>
  <si>
    <t>TVA 19,6%</t>
  </si>
  <si>
    <t>Ventes TTC</t>
  </si>
  <si>
    <t>Juillet</t>
  </si>
  <si>
    <t xml:space="preserve">Août </t>
  </si>
  <si>
    <t>Septembre</t>
  </si>
  <si>
    <t>Totaux</t>
  </si>
  <si>
    <t>Budget des approvisionnements</t>
  </si>
  <si>
    <t>Août</t>
  </si>
  <si>
    <t>Stock initial en valeur</t>
  </si>
  <si>
    <t>Consommation</t>
  </si>
  <si>
    <t>Achats HT</t>
  </si>
  <si>
    <t>Stock final en valeur</t>
  </si>
  <si>
    <t>TVA</t>
  </si>
  <si>
    <t>Achats TTC</t>
  </si>
  <si>
    <t>Budget de production</t>
  </si>
  <si>
    <t>Quantités produites</t>
  </si>
  <si>
    <t>M.P utilisées</t>
  </si>
  <si>
    <t>Main d'œuvre directe</t>
  </si>
  <si>
    <t>Frais variables de fabrication</t>
  </si>
  <si>
    <t>Frais fixes de fabrication</t>
  </si>
  <si>
    <t>Amortissements</t>
  </si>
  <si>
    <t>Total charges de production</t>
  </si>
  <si>
    <t>TVA déductible sur frais de fabrication</t>
  </si>
  <si>
    <t>Budget des stocks de pdts finis</t>
  </si>
  <si>
    <t>Stocks en quantités</t>
  </si>
  <si>
    <t>Stocks en valeurs</t>
  </si>
  <si>
    <t>Stock initial</t>
  </si>
  <si>
    <t>Entrées</t>
  </si>
  <si>
    <t>Sorties</t>
  </si>
  <si>
    <t>Stock final</t>
  </si>
  <si>
    <t>Budget des investissements</t>
  </si>
  <si>
    <t>Investissements</t>
  </si>
  <si>
    <t>Investissements HT</t>
  </si>
  <si>
    <t>Frais TTC</t>
  </si>
  <si>
    <t>Budget des frais administratifs et de distribution</t>
  </si>
  <si>
    <t>Frais estimés HT</t>
  </si>
  <si>
    <t>Semptembre</t>
  </si>
  <si>
    <t>Budget de TVA</t>
  </si>
  <si>
    <t>TVA collectée</t>
  </si>
  <si>
    <t>TVA déductible sur ABS</t>
  </si>
  <si>
    <t>Achat</t>
  </si>
  <si>
    <t>Frais généraux</t>
  </si>
  <si>
    <t>frais de fabrication</t>
  </si>
  <si>
    <t>TVA déductible/immo</t>
  </si>
  <si>
    <t>TVA à payer ou Crédit de TVA à reporter</t>
  </si>
  <si>
    <t>Total</t>
  </si>
  <si>
    <t>budget des décaissements</t>
  </si>
  <si>
    <t>Soldes</t>
  </si>
  <si>
    <t>Fournisseur</t>
  </si>
  <si>
    <t>Achat à 30 jours</t>
  </si>
  <si>
    <t>Coût de production pdts finis</t>
  </si>
  <si>
    <t>Frais fabrication TTC</t>
  </si>
  <si>
    <t>Dettes fiscales TVA</t>
  </si>
  <si>
    <t>Impôts</t>
  </si>
  <si>
    <t>Emprunt</t>
  </si>
  <si>
    <t>Charges de production</t>
  </si>
  <si>
    <t>Clients</t>
  </si>
  <si>
    <t>Total décaissement HT</t>
  </si>
  <si>
    <t>Total décaissement TTC</t>
  </si>
  <si>
    <t>Budget des encaissements</t>
  </si>
  <si>
    <t>Vente à 30 jours</t>
  </si>
  <si>
    <t>Vente à 60 jours</t>
  </si>
  <si>
    <t>Budget de trésorerie</t>
  </si>
  <si>
    <t>encaissements</t>
  </si>
  <si>
    <t>décaissements</t>
  </si>
  <si>
    <t>flux nets du mois</t>
  </si>
  <si>
    <t>trésorerie du début de mois</t>
  </si>
  <si>
    <t>trésorerie fin de mois</t>
  </si>
  <si>
    <t xml:space="preserve">Juillet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</si>
</sst>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9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2" fillId="3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2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2" xfId="0" applyFill="1" applyBorder="1" applyAlignment="1">
      <alignment/>
    </xf>
    <xf numFmtId="0" fontId="2" fillId="2" borderId="28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5" sqref="B5"/>
    </sheetView>
  </sheetViews>
  <sheetFormatPr defaultColWidth="11.421875" defaultRowHeight="12.75"/>
  <cols>
    <col min="1" max="1" width="18.00390625" style="0" customWidth="1"/>
  </cols>
  <sheetData>
    <row r="1" spans="1:5" ht="13.5" thickBot="1">
      <c r="A1" s="22" t="s">
        <v>0</v>
      </c>
      <c r="B1" s="23" t="s">
        <v>5</v>
      </c>
      <c r="C1" s="24" t="s">
        <v>6</v>
      </c>
      <c r="D1" s="24" t="s">
        <v>7</v>
      </c>
      <c r="E1" s="25" t="s">
        <v>8</v>
      </c>
    </row>
    <row r="2" spans="1:5" ht="12.75">
      <c r="A2" s="10" t="s">
        <v>1</v>
      </c>
      <c r="B2" s="11">
        <v>900</v>
      </c>
      <c r="C2" s="12">
        <v>1000</v>
      </c>
      <c r="D2" s="12">
        <v>1100</v>
      </c>
      <c r="E2" s="13">
        <f>SUM(B2:D2)</f>
        <v>3000</v>
      </c>
    </row>
    <row r="3" spans="1:5" ht="12.75">
      <c r="A3" s="14" t="s">
        <v>2</v>
      </c>
      <c r="B3" s="15">
        <v>450000</v>
      </c>
      <c r="C3" s="16">
        <v>500000</v>
      </c>
      <c r="D3" s="16">
        <v>550000</v>
      </c>
      <c r="E3" s="17">
        <f>SUM(B3:D3)</f>
        <v>1500000</v>
      </c>
    </row>
    <row r="4" spans="1:5" ht="12.75">
      <c r="A4" s="14" t="s">
        <v>3</v>
      </c>
      <c r="B4" s="15">
        <f>B3*0.196</f>
        <v>88200</v>
      </c>
      <c r="C4" s="16">
        <f>C3*0.196</f>
        <v>98000</v>
      </c>
      <c r="D4" s="16">
        <f>D3*0.196</f>
        <v>107800</v>
      </c>
      <c r="E4" s="17">
        <f>E3*0.196</f>
        <v>294000</v>
      </c>
    </row>
    <row r="5" spans="1:5" ht="13.5" thickBot="1">
      <c r="A5" s="18" t="s">
        <v>4</v>
      </c>
      <c r="B5" s="19">
        <f>SUM(B3:B4)</f>
        <v>538200</v>
      </c>
      <c r="C5" s="20">
        <f>SUM(C3:C4)</f>
        <v>598000</v>
      </c>
      <c r="D5" s="20">
        <f>SUM(D3:D4)</f>
        <v>657800</v>
      </c>
      <c r="E5" s="21">
        <f>SUM(E3:E4)</f>
        <v>1794000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I18" sqref="I18"/>
    </sheetView>
  </sheetViews>
  <sheetFormatPr defaultColWidth="11.421875" defaultRowHeight="12.75"/>
  <cols>
    <col min="1" max="1" width="23.421875" style="0" customWidth="1"/>
  </cols>
  <sheetData>
    <row r="1" spans="1:4" ht="12.75">
      <c r="A1" s="49" t="s">
        <v>65</v>
      </c>
      <c r="B1" s="49" t="s">
        <v>71</v>
      </c>
      <c r="C1" s="49" t="s">
        <v>10</v>
      </c>
      <c r="D1" s="49" t="s">
        <v>7</v>
      </c>
    </row>
    <row r="2" spans="1:4" ht="12.75">
      <c r="A2" s="50" t="s">
        <v>66</v>
      </c>
      <c r="B2" s="50">
        <f>Encaissement!B5</f>
        <v>95000</v>
      </c>
      <c r="C2" s="50">
        <f>Encaissement!C5</f>
        <v>364100</v>
      </c>
      <c r="D2" s="50">
        <f>Encaissement!D5</f>
        <v>568100</v>
      </c>
    </row>
    <row r="3" spans="1:4" ht="12.75">
      <c r="A3" s="50" t="s">
        <v>67</v>
      </c>
      <c r="B3" s="50">
        <f>Décaissement!B12</f>
        <v>430560</v>
      </c>
      <c r="C3" s="50">
        <f>Décaissement!C12</f>
        <v>486772</v>
      </c>
      <c r="D3" s="50">
        <f>Décaissement!D12</f>
        <v>507104</v>
      </c>
    </row>
    <row r="4" spans="1:4" ht="12.75">
      <c r="A4" s="50" t="s">
        <v>68</v>
      </c>
      <c r="B4" s="50">
        <f>B2-B3</f>
        <v>-335560</v>
      </c>
      <c r="C4" s="50">
        <f>C2-C3</f>
        <v>-122672</v>
      </c>
      <c r="D4" s="50">
        <f>D2-D3</f>
        <v>60996</v>
      </c>
    </row>
    <row r="5" spans="1:4" ht="12.75">
      <c r="A5" s="50" t="s">
        <v>69</v>
      </c>
      <c r="B5" s="50">
        <v>120000</v>
      </c>
      <c r="C5" s="50">
        <f>B6</f>
        <v>-215560</v>
      </c>
      <c r="D5" s="50">
        <f>C6</f>
        <v>-338232</v>
      </c>
    </row>
    <row r="6" spans="1:4" ht="12.75">
      <c r="A6" s="50" t="s">
        <v>70</v>
      </c>
      <c r="B6" s="50">
        <f>B4+B5</f>
        <v>-215560</v>
      </c>
      <c r="C6" s="50">
        <f>C4+C5</f>
        <v>-338232</v>
      </c>
      <c r="D6" s="50">
        <f>D4+D5</f>
        <v>-277236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51" sqref="C51"/>
    </sheetView>
  </sheetViews>
  <sheetFormatPr defaultColWidth="11.421875" defaultRowHeight="12.75"/>
  <cols>
    <col min="1" max="1" width="30.57421875" style="0" customWidth="1"/>
  </cols>
  <sheetData>
    <row r="1" spans="1:4" ht="12.75">
      <c r="A1" s="27" t="s">
        <v>9</v>
      </c>
      <c r="B1" s="27" t="s">
        <v>5</v>
      </c>
      <c r="C1" s="27" t="s">
        <v>10</v>
      </c>
      <c r="D1" s="27" t="s">
        <v>7</v>
      </c>
    </row>
    <row r="2" spans="1:4" ht="12.75">
      <c r="A2" s="26" t="s">
        <v>11</v>
      </c>
      <c r="B2" s="16">
        <v>80000</v>
      </c>
      <c r="C2" s="16">
        <f>B5</f>
        <v>82000</v>
      </c>
      <c r="D2" s="16">
        <f>C5</f>
        <v>84000</v>
      </c>
    </row>
    <row r="3" spans="1:4" ht="12.75">
      <c r="A3" s="26" t="s">
        <v>12</v>
      </c>
      <c r="B3" s="16">
        <v>70000</v>
      </c>
      <c r="C3" s="16">
        <v>70000</v>
      </c>
      <c r="D3" s="16">
        <v>70000</v>
      </c>
    </row>
    <row r="4" spans="1:4" ht="12.75">
      <c r="A4" s="26" t="s">
        <v>13</v>
      </c>
      <c r="B4" s="16">
        <v>72000</v>
      </c>
      <c r="C4" s="16">
        <v>72000</v>
      </c>
      <c r="D4" s="16">
        <v>72000</v>
      </c>
    </row>
    <row r="5" spans="1:4" ht="12.75">
      <c r="A5" s="26" t="s">
        <v>14</v>
      </c>
      <c r="B5" s="16">
        <f>(B2-B3+B4)</f>
        <v>82000</v>
      </c>
      <c r="C5" s="16">
        <f>(C2-C3+C4)</f>
        <v>84000</v>
      </c>
      <c r="D5" s="16">
        <f>(D2-D3+D4)</f>
        <v>86000</v>
      </c>
    </row>
    <row r="6" spans="1:4" ht="12.75">
      <c r="A6" s="26" t="s">
        <v>15</v>
      </c>
      <c r="B6" s="16">
        <f>B4*0.196</f>
        <v>14112</v>
      </c>
      <c r="C6" s="16">
        <f>C4*0.196</f>
        <v>14112</v>
      </c>
      <c r="D6" s="16">
        <f>D4*0.196</f>
        <v>14112</v>
      </c>
    </row>
    <row r="7" spans="1:4" ht="12.75">
      <c r="A7" s="26" t="s">
        <v>16</v>
      </c>
      <c r="B7" s="16">
        <f>B4+B6</f>
        <v>86112</v>
      </c>
      <c r="C7" s="16">
        <f>C4+C6</f>
        <v>86112</v>
      </c>
      <c r="D7" s="16">
        <f>D4+D6</f>
        <v>86112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0" sqref="B10"/>
    </sheetView>
  </sheetViews>
  <sheetFormatPr defaultColWidth="11.421875" defaultRowHeight="12.75"/>
  <cols>
    <col min="1" max="1" width="39.421875" style="0" customWidth="1"/>
  </cols>
  <sheetData>
    <row r="1" spans="1:5" ht="12.75">
      <c r="A1" s="28" t="s">
        <v>17</v>
      </c>
      <c r="B1" s="29" t="s">
        <v>5</v>
      </c>
      <c r="C1" s="29" t="s">
        <v>6</v>
      </c>
      <c r="D1" s="29" t="s">
        <v>7</v>
      </c>
      <c r="E1" s="30" t="s">
        <v>8</v>
      </c>
    </row>
    <row r="2" spans="1:5" ht="12.75">
      <c r="A2" s="31" t="s">
        <v>18</v>
      </c>
      <c r="B2" s="16">
        <v>1000</v>
      </c>
      <c r="C2" s="16">
        <v>1000</v>
      </c>
      <c r="D2" s="16">
        <v>1000</v>
      </c>
      <c r="E2" s="32">
        <f>SUM(B2:D2)</f>
        <v>3000</v>
      </c>
    </row>
    <row r="3" spans="1:5" ht="12.75">
      <c r="A3" s="31" t="s">
        <v>19</v>
      </c>
      <c r="B3" s="16">
        <v>70000</v>
      </c>
      <c r="C3" s="16">
        <v>70000</v>
      </c>
      <c r="D3" s="16">
        <v>70000</v>
      </c>
      <c r="E3" s="32">
        <f aca="true" t="shared" si="0" ref="E3:E9">SUM(B3:D3)</f>
        <v>210000</v>
      </c>
    </row>
    <row r="4" spans="1:5" ht="12.75">
      <c r="A4" s="33" t="s">
        <v>20</v>
      </c>
      <c r="B4" s="34">
        <v>74400</v>
      </c>
      <c r="C4" s="34">
        <v>74400</v>
      </c>
      <c r="D4" s="34">
        <v>74400</v>
      </c>
      <c r="E4" s="35">
        <f t="shared" si="0"/>
        <v>223200</v>
      </c>
    </row>
    <row r="5" spans="1:5" ht="12.75">
      <c r="A5" s="33" t="s">
        <v>21</v>
      </c>
      <c r="B5" s="34">
        <v>26600</v>
      </c>
      <c r="C5" s="34">
        <v>26600</v>
      </c>
      <c r="D5" s="34">
        <v>26600</v>
      </c>
      <c r="E5" s="35">
        <f t="shared" si="0"/>
        <v>79800</v>
      </c>
    </row>
    <row r="6" spans="1:5" ht="12.75">
      <c r="A6" s="33" t="s">
        <v>22</v>
      </c>
      <c r="B6" s="34">
        <v>25700</v>
      </c>
      <c r="C6" s="34">
        <v>25700</v>
      </c>
      <c r="D6" s="34">
        <v>25700</v>
      </c>
      <c r="E6" s="35">
        <f t="shared" si="0"/>
        <v>77100</v>
      </c>
    </row>
    <row r="7" spans="1:5" ht="12.75">
      <c r="A7" s="33" t="s">
        <v>23</v>
      </c>
      <c r="B7" s="34">
        <v>3300</v>
      </c>
      <c r="C7" s="34">
        <v>3300</v>
      </c>
      <c r="D7" s="34">
        <v>3300</v>
      </c>
      <c r="E7" s="35">
        <f t="shared" si="0"/>
        <v>9900</v>
      </c>
    </row>
    <row r="8" spans="1:5" ht="12.75">
      <c r="A8" s="31" t="s">
        <v>24</v>
      </c>
      <c r="B8" s="16">
        <v>200000</v>
      </c>
      <c r="C8" s="16">
        <v>200000</v>
      </c>
      <c r="D8" s="16">
        <v>200000</v>
      </c>
      <c r="E8" s="32">
        <f t="shared" si="0"/>
        <v>600000</v>
      </c>
    </row>
    <row r="9" spans="1:5" ht="13.5" thickBot="1">
      <c r="A9" s="36" t="s">
        <v>25</v>
      </c>
      <c r="B9" s="20">
        <f>(B5+B6)*0.196</f>
        <v>10250.800000000001</v>
      </c>
      <c r="C9" s="20">
        <f>(C5+C6)*0.196</f>
        <v>10250.800000000001</v>
      </c>
      <c r="D9" s="20">
        <f>(D5+D6)*0.196</f>
        <v>10250.800000000001</v>
      </c>
      <c r="E9" s="37">
        <f t="shared" si="0"/>
        <v>30752.4</v>
      </c>
    </row>
    <row r="10" spans="1:5" ht="12.75">
      <c r="A10" s="33" t="s">
        <v>54</v>
      </c>
      <c r="B10" s="39">
        <f>B5+B6+B9</f>
        <v>62550.8</v>
      </c>
      <c r="C10" s="39">
        <f>C5+C6+C9</f>
        <v>62550.8</v>
      </c>
      <c r="D10" s="39">
        <f>D5+D6+D9</f>
        <v>62550.8</v>
      </c>
      <c r="E10" s="35">
        <f>SUM(B10:D10)</f>
        <v>187652.40000000002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6" sqref="G6"/>
    </sheetView>
  </sheetViews>
  <sheetFormatPr defaultColWidth="11.421875" defaultRowHeight="12.75"/>
  <cols>
    <col min="1" max="1" width="27.8515625" style="0" customWidth="1"/>
  </cols>
  <sheetData>
    <row r="1" spans="1:7" ht="12.75">
      <c r="A1" s="1" t="s">
        <v>26</v>
      </c>
      <c r="B1" s="51" t="s">
        <v>27</v>
      </c>
      <c r="C1" s="51"/>
      <c r="D1" s="1"/>
      <c r="E1" s="51" t="s">
        <v>28</v>
      </c>
      <c r="F1" s="51"/>
      <c r="G1" s="2"/>
    </row>
    <row r="2" spans="1:7" ht="12.75">
      <c r="A2" s="2"/>
      <c r="B2" s="2" t="s">
        <v>5</v>
      </c>
      <c r="C2" s="2" t="s">
        <v>10</v>
      </c>
      <c r="D2" s="2" t="s">
        <v>7</v>
      </c>
      <c r="E2" s="2" t="s">
        <v>5</v>
      </c>
      <c r="F2" s="2" t="s">
        <v>10</v>
      </c>
      <c r="G2" s="2" t="s">
        <v>7</v>
      </c>
    </row>
    <row r="3" spans="1:7" ht="12.75">
      <c r="A3" s="1" t="s">
        <v>29</v>
      </c>
      <c r="B3" s="2">
        <v>1050</v>
      </c>
      <c r="C3" s="2">
        <f>B6</f>
        <v>1150</v>
      </c>
      <c r="D3" s="2">
        <f>C6</f>
        <v>1150</v>
      </c>
      <c r="E3" s="2">
        <f>B3*B8</f>
        <v>210000</v>
      </c>
      <c r="F3" s="2">
        <f>E6</f>
        <v>230000</v>
      </c>
      <c r="G3" s="2">
        <f>F6</f>
        <v>230000</v>
      </c>
    </row>
    <row r="4" spans="1:7" ht="12.75">
      <c r="A4" s="1" t="s">
        <v>30</v>
      </c>
      <c r="B4" s="2">
        <v>1000</v>
      </c>
      <c r="C4" s="2">
        <v>1000</v>
      </c>
      <c r="D4" s="2">
        <v>1000</v>
      </c>
      <c r="E4" s="2">
        <f>1000*B8</f>
        <v>200000</v>
      </c>
      <c r="F4" s="2">
        <f>1000*B8</f>
        <v>200000</v>
      </c>
      <c r="G4" s="2">
        <f>1000*B8</f>
        <v>200000</v>
      </c>
    </row>
    <row r="5" spans="1:7" ht="12.75">
      <c r="A5" s="1" t="s">
        <v>31</v>
      </c>
      <c r="B5" s="2">
        <f>'budget des ventes'!B2</f>
        <v>900</v>
      </c>
      <c r="C5" s="2">
        <f>'budget des ventes'!C2</f>
        <v>1000</v>
      </c>
      <c r="D5" s="2">
        <f>'budget des ventes'!D2</f>
        <v>1100</v>
      </c>
      <c r="E5" s="2">
        <f>B5*B8</f>
        <v>180000</v>
      </c>
      <c r="F5" s="2">
        <f>C5*B8</f>
        <v>200000</v>
      </c>
      <c r="G5" s="2">
        <f>D5*B8</f>
        <v>220000</v>
      </c>
    </row>
    <row r="6" spans="1:7" ht="12.75">
      <c r="A6" s="1" t="s">
        <v>32</v>
      </c>
      <c r="B6" s="2">
        <f aca="true" t="shared" si="0" ref="B6:G6">B3+B4-B5</f>
        <v>1150</v>
      </c>
      <c r="C6" s="2">
        <f t="shared" si="0"/>
        <v>1150</v>
      </c>
      <c r="D6" s="2">
        <f t="shared" si="0"/>
        <v>1050</v>
      </c>
      <c r="E6" s="2">
        <f t="shared" si="0"/>
        <v>230000</v>
      </c>
      <c r="F6" s="2">
        <f t="shared" si="0"/>
        <v>230000</v>
      </c>
      <c r="G6" s="2">
        <f t="shared" si="0"/>
        <v>210000</v>
      </c>
    </row>
    <row r="8" spans="1:2" ht="12.75">
      <c r="A8" s="38" t="s">
        <v>53</v>
      </c>
      <c r="B8">
        <v>200</v>
      </c>
    </row>
  </sheetData>
  <mergeCells count="2">
    <mergeCell ref="B1:C1"/>
    <mergeCell ref="E1:F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21" sqref="F21"/>
    </sheetView>
  </sheetViews>
  <sheetFormatPr defaultColWidth="11.421875" defaultRowHeight="12.75"/>
  <cols>
    <col min="1" max="1" width="26.421875" style="0" customWidth="1"/>
  </cols>
  <sheetData>
    <row r="1" spans="1:5" ht="12.75">
      <c r="A1" s="27" t="s">
        <v>33</v>
      </c>
      <c r="B1" s="27" t="s">
        <v>5</v>
      </c>
      <c r="C1" s="27" t="s">
        <v>10</v>
      </c>
      <c r="D1" s="27" t="s">
        <v>7</v>
      </c>
      <c r="E1" s="27" t="s">
        <v>8</v>
      </c>
    </row>
    <row r="2" spans="1:5" ht="12.75">
      <c r="A2" s="26" t="s">
        <v>35</v>
      </c>
      <c r="B2" s="16"/>
      <c r="C2" s="16">
        <v>50000</v>
      </c>
      <c r="D2" s="16"/>
      <c r="E2" s="16">
        <v>50000</v>
      </c>
    </row>
    <row r="3" spans="1:5" ht="12.75">
      <c r="A3" s="26" t="s">
        <v>3</v>
      </c>
      <c r="B3" s="16"/>
      <c r="C3" s="16">
        <f>C2*0.196</f>
        <v>9800</v>
      </c>
      <c r="D3" s="16"/>
      <c r="E3" s="16">
        <f>E2*0.196</f>
        <v>9800</v>
      </c>
    </row>
    <row r="4" spans="1:5" ht="12.75">
      <c r="A4" s="26" t="s">
        <v>36</v>
      </c>
      <c r="B4" s="16"/>
      <c r="C4" s="16">
        <f>C2+C3</f>
        <v>59800</v>
      </c>
      <c r="D4" s="16"/>
      <c r="E4" s="16">
        <f>E2+E3</f>
        <v>59800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16" sqref="F16"/>
    </sheetView>
  </sheetViews>
  <sheetFormatPr defaultColWidth="11.421875" defaultRowHeight="12.75"/>
  <cols>
    <col min="1" max="1" width="33.7109375" style="0" customWidth="1"/>
    <col min="4" max="4" width="12.140625" style="0" customWidth="1"/>
  </cols>
  <sheetData>
    <row r="1" spans="1:5" ht="26.25" thickBot="1">
      <c r="A1" s="44" t="s">
        <v>37</v>
      </c>
      <c r="B1" s="45" t="s">
        <v>5</v>
      </c>
      <c r="C1" s="45" t="s">
        <v>10</v>
      </c>
      <c r="D1" s="45" t="s">
        <v>39</v>
      </c>
      <c r="E1" s="46" t="s">
        <v>8</v>
      </c>
    </row>
    <row r="2" spans="1:5" ht="12.75">
      <c r="A2" s="40" t="s">
        <v>38</v>
      </c>
      <c r="B2" s="11">
        <v>95000</v>
      </c>
      <c r="C2" s="12">
        <v>95000</v>
      </c>
      <c r="D2" s="12">
        <v>95000</v>
      </c>
      <c r="E2" s="13">
        <v>285000</v>
      </c>
    </row>
    <row r="3" spans="1:5" ht="12.75">
      <c r="A3" s="41" t="s">
        <v>3</v>
      </c>
      <c r="B3" s="15">
        <f>B2*0.196</f>
        <v>18620</v>
      </c>
      <c r="C3" s="16">
        <f>C2*0.196</f>
        <v>18620</v>
      </c>
      <c r="D3" s="16">
        <f>D2*0.196</f>
        <v>18620</v>
      </c>
      <c r="E3" s="17">
        <f>SUM(B3:D3)</f>
        <v>55860</v>
      </c>
    </row>
    <row r="4" spans="1:5" ht="13.5" thickBot="1">
      <c r="A4" s="42" t="s">
        <v>36</v>
      </c>
      <c r="B4" s="19">
        <f>B2+B3</f>
        <v>113620</v>
      </c>
      <c r="C4" s="20">
        <f>C2+C3</f>
        <v>113620</v>
      </c>
      <c r="D4" s="20">
        <f>D2+D3</f>
        <v>113620</v>
      </c>
      <c r="E4" s="43">
        <f>SUM(B4:D4)</f>
        <v>340860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50" sqref="D50"/>
    </sheetView>
  </sheetViews>
  <sheetFormatPr defaultColWidth="11.421875" defaultRowHeight="12.75"/>
  <cols>
    <col min="1" max="1" width="21.140625" style="0" customWidth="1"/>
  </cols>
  <sheetData>
    <row r="1" spans="1:4" ht="12.75">
      <c r="A1" s="47" t="s">
        <v>40</v>
      </c>
      <c r="B1" s="47" t="s">
        <v>5</v>
      </c>
      <c r="C1" s="47" t="s">
        <v>10</v>
      </c>
      <c r="D1" s="47" t="s">
        <v>7</v>
      </c>
    </row>
    <row r="2" spans="1:4" ht="12.75">
      <c r="A2" s="2" t="s">
        <v>41</v>
      </c>
      <c r="B2" s="2">
        <f>'budget des ventes'!B4</f>
        <v>88200</v>
      </c>
      <c r="C2" s="2">
        <f>'budget des ventes'!C4</f>
        <v>98000</v>
      </c>
      <c r="D2" s="2">
        <f>'budget des ventes'!D4</f>
        <v>107800</v>
      </c>
    </row>
    <row r="3" spans="1:4" ht="12.75">
      <c r="A3" s="2" t="s">
        <v>42</v>
      </c>
      <c r="B3" s="2"/>
      <c r="C3" s="2"/>
      <c r="D3" s="2"/>
    </row>
    <row r="4" spans="1:4" ht="12.75">
      <c r="A4" s="3" t="s">
        <v>43</v>
      </c>
      <c r="B4" s="4">
        <f>'budget des approvisionnements'!D6</f>
        <v>14112</v>
      </c>
      <c r="C4" s="4">
        <f>'budget des approvisionnements'!C6</f>
        <v>14112</v>
      </c>
      <c r="D4" s="4">
        <f>'budget des approvisionnements'!D6</f>
        <v>14112</v>
      </c>
    </row>
    <row r="5" spans="1:4" ht="12.75">
      <c r="A5" s="3" t="s">
        <v>44</v>
      </c>
      <c r="B5" s="4">
        <f>'budget des frais généraux'!B3</f>
        <v>18620</v>
      </c>
      <c r="C5" s="4">
        <f>'budget des frais généraux'!C3</f>
        <v>18620</v>
      </c>
      <c r="D5" s="4">
        <f>'budget des frais généraux'!D3</f>
        <v>18620</v>
      </c>
    </row>
    <row r="6" spans="1:4" ht="12.75">
      <c r="A6" s="3" t="s">
        <v>45</v>
      </c>
      <c r="B6" s="4">
        <f>'budget de production'!B9</f>
        <v>10250.800000000001</v>
      </c>
      <c r="C6" s="4">
        <f>'budget de production'!C9</f>
        <v>10250.800000000001</v>
      </c>
      <c r="D6" s="4">
        <f>'budget de production'!D9</f>
        <v>10250.800000000001</v>
      </c>
    </row>
    <row r="7" spans="1:4" ht="12.75">
      <c r="A7" s="5" t="s">
        <v>48</v>
      </c>
      <c r="B7" s="2">
        <f>SUM(B4:B6)</f>
        <v>42982.8</v>
      </c>
      <c r="C7" s="2">
        <f>SUM(C4:C6)</f>
        <v>42982.8</v>
      </c>
      <c r="D7" s="2">
        <f>SUM(D4:D6)</f>
        <v>42982.8</v>
      </c>
    </row>
    <row r="8" spans="1:4" ht="12.75">
      <c r="A8" s="6" t="s">
        <v>46</v>
      </c>
      <c r="B8" s="2"/>
      <c r="C8" s="2">
        <f>'budget des investissements'!C3</f>
        <v>9800</v>
      </c>
      <c r="D8" s="2"/>
    </row>
    <row r="9" spans="1:4" ht="25.5">
      <c r="A9" s="7" t="s">
        <v>47</v>
      </c>
      <c r="B9" s="8">
        <f>B2-B7-B8</f>
        <v>45217.2</v>
      </c>
      <c r="C9" s="8">
        <f>C2-C7-C8</f>
        <v>45217.2</v>
      </c>
      <c r="D9" s="8">
        <f>D2-D7-D8</f>
        <v>64817.2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21" sqref="E21"/>
    </sheetView>
  </sheetViews>
  <sheetFormatPr defaultColWidth="11.421875" defaultRowHeight="12.75"/>
  <cols>
    <col min="1" max="1" width="25.140625" style="0" customWidth="1"/>
  </cols>
  <sheetData>
    <row r="1" spans="1:5" ht="12.75">
      <c r="A1" s="47" t="s">
        <v>49</v>
      </c>
      <c r="B1" s="47" t="s">
        <v>5</v>
      </c>
      <c r="C1" s="47" t="s">
        <v>10</v>
      </c>
      <c r="D1" s="47" t="s">
        <v>7</v>
      </c>
      <c r="E1" s="47" t="s">
        <v>50</v>
      </c>
    </row>
    <row r="2" spans="1:5" ht="12.75">
      <c r="A2" s="9" t="s">
        <v>51</v>
      </c>
      <c r="B2" s="9">
        <v>160000</v>
      </c>
      <c r="C2" s="9"/>
      <c r="D2" s="9"/>
      <c r="E2" s="9"/>
    </row>
    <row r="3" spans="1:5" ht="12.75">
      <c r="A3" s="9" t="s">
        <v>52</v>
      </c>
      <c r="B3" s="9"/>
      <c r="C3" s="9">
        <f>'budget des approvisionnements'!B4</f>
        <v>72000</v>
      </c>
      <c r="D3" s="9">
        <f>'budget des approvisionnements'!C4</f>
        <v>72000</v>
      </c>
      <c r="E3" s="9">
        <f>'budget des approvisionnements'!D4</f>
        <v>72000</v>
      </c>
    </row>
    <row r="4" spans="1:5" ht="12.75">
      <c r="A4" s="9" t="s">
        <v>44</v>
      </c>
      <c r="B4" s="9"/>
      <c r="C4" s="9">
        <f>'budget des frais généraux'!B2</f>
        <v>95000</v>
      </c>
      <c r="D4" s="9">
        <f>'budget des frais généraux'!C2</f>
        <v>95000</v>
      </c>
      <c r="E4" s="9">
        <f>'budget des frais généraux'!D2</f>
        <v>95000</v>
      </c>
    </row>
    <row r="5" spans="1:5" ht="12.75">
      <c r="A5" s="9" t="s">
        <v>55</v>
      </c>
      <c r="B5" s="9"/>
      <c r="C5" s="9"/>
      <c r="D5" s="9"/>
      <c r="E5" s="9"/>
    </row>
    <row r="6" spans="1:5" ht="12.75">
      <c r="A6" s="9" t="s">
        <v>56</v>
      </c>
      <c r="B6" s="9"/>
      <c r="C6" s="9"/>
      <c r="D6" s="9">
        <v>7000</v>
      </c>
      <c r="E6" s="9"/>
    </row>
    <row r="7" spans="1:5" ht="12.75">
      <c r="A7" s="9" t="s">
        <v>57</v>
      </c>
      <c r="B7" s="9"/>
      <c r="C7" s="9">
        <v>40000</v>
      </c>
      <c r="D7" s="9"/>
      <c r="E7" s="9"/>
    </row>
    <row r="8" spans="1:5" ht="12.75">
      <c r="A8" s="9" t="s">
        <v>58</v>
      </c>
      <c r="B8" s="9">
        <f>'budget de production'!B8</f>
        <v>200000</v>
      </c>
      <c r="C8" s="9">
        <f>'budget de production'!C8</f>
        <v>200000</v>
      </c>
      <c r="D8" s="9">
        <f>'budget de production'!D8</f>
        <v>200000</v>
      </c>
      <c r="E8" s="9"/>
    </row>
    <row r="9" spans="1:5" ht="12.75">
      <c r="A9" s="9" t="s">
        <v>34</v>
      </c>
      <c r="B9" s="9"/>
      <c r="C9" s="9"/>
      <c r="D9" s="9">
        <v>50000</v>
      </c>
      <c r="E9" s="9"/>
    </row>
    <row r="10" spans="1:5" ht="12.75">
      <c r="A10" s="9" t="s">
        <v>60</v>
      </c>
      <c r="B10" s="9">
        <f>SUM(B2:B9)</f>
        <v>360000</v>
      </c>
      <c r="C10" s="9">
        <f>SUM(C2:C9)</f>
        <v>407000</v>
      </c>
      <c r="D10" s="9">
        <f>SUM(D2:D9)</f>
        <v>424000</v>
      </c>
      <c r="E10" s="9">
        <f>SUM(E2:E9)</f>
        <v>167000</v>
      </c>
    </row>
    <row r="11" spans="1:5" ht="12.75">
      <c r="A11" s="9" t="s">
        <v>3</v>
      </c>
      <c r="B11" s="9">
        <f>B10*0.196</f>
        <v>70560</v>
      </c>
      <c r="C11" s="9">
        <f>C10*0.196</f>
        <v>79772</v>
      </c>
      <c r="D11" s="9">
        <f>D10*0.196</f>
        <v>83104</v>
      </c>
      <c r="E11" s="9">
        <f>E10*0.196</f>
        <v>32732</v>
      </c>
    </row>
    <row r="12" spans="1:5" ht="12.75">
      <c r="A12" s="9" t="s">
        <v>61</v>
      </c>
      <c r="B12" s="9">
        <f>B10+B11</f>
        <v>430560</v>
      </c>
      <c r="C12" s="9">
        <f>C10+C11</f>
        <v>486772</v>
      </c>
      <c r="D12" s="9">
        <f>D10+D11</f>
        <v>507104</v>
      </c>
      <c r="E12" s="9">
        <f>E10+E11</f>
        <v>199732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8" sqref="D8"/>
    </sheetView>
  </sheetViews>
  <sheetFormatPr defaultColWidth="11.421875" defaultRowHeight="12.75"/>
  <cols>
    <col min="1" max="1" width="24.140625" style="0" customWidth="1"/>
  </cols>
  <sheetData>
    <row r="1" spans="1:5" ht="12.75">
      <c r="A1" s="48" t="s">
        <v>62</v>
      </c>
      <c r="B1" s="48" t="s">
        <v>5</v>
      </c>
      <c r="C1" s="48" t="s">
        <v>10</v>
      </c>
      <c r="D1" s="48" t="s">
        <v>7</v>
      </c>
      <c r="E1" s="48" t="s">
        <v>50</v>
      </c>
    </row>
    <row r="2" spans="1:5" ht="12.75">
      <c r="A2" s="16" t="s">
        <v>59</v>
      </c>
      <c r="B2" s="16">
        <v>95000</v>
      </c>
      <c r="C2" s="16">
        <v>95000</v>
      </c>
      <c r="D2" s="16"/>
      <c r="E2" s="16"/>
    </row>
    <row r="3" spans="1:5" ht="12.75">
      <c r="A3" s="16" t="s">
        <v>63</v>
      </c>
      <c r="B3" s="16"/>
      <c r="C3" s="16">
        <f>'budget des ventes'!B5/2</f>
        <v>269100</v>
      </c>
      <c r="D3" s="16">
        <f>'budget des ventes'!C5/2</f>
        <v>299000</v>
      </c>
      <c r="E3" s="16">
        <f>'budget des ventes'!D5/2</f>
        <v>328900</v>
      </c>
    </row>
    <row r="4" spans="1:5" ht="12.75">
      <c r="A4" s="16" t="s">
        <v>64</v>
      </c>
      <c r="B4" s="16"/>
      <c r="C4" s="16"/>
      <c r="D4" s="16">
        <f>'budget des ventes'!B5/2</f>
        <v>269100</v>
      </c>
      <c r="E4" s="16">
        <f>'budget des ventes'!C5/2+'budget des ventes'!D5/2</f>
        <v>627900</v>
      </c>
    </row>
    <row r="5" spans="1:5" ht="12.75">
      <c r="A5" s="16" t="s">
        <v>48</v>
      </c>
      <c r="B5" s="16">
        <f>SUM(B2:B4)</f>
        <v>95000</v>
      </c>
      <c r="C5" s="16">
        <f>SUM(C2:C4)</f>
        <v>364100</v>
      </c>
      <c r="D5" s="16">
        <f>SUM(D2:D4)</f>
        <v>568100</v>
      </c>
      <c r="E5" s="16">
        <f>SUM(E2:E4)</f>
        <v>956800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modeltc</dc:creator>
  <cp:keywords/>
  <dc:description/>
  <cp:lastModifiedBy>modeltc</cp:lastModifiedBy>
  <cp:lastPrinted>2007-01-18T09:51:59Z</cp:lastPrinted>
  <dcterms:created xsi:type="dcterms:W3CDTF">2007-01-18T09:25:09Z</dcterms:created>
  <dcterms:modified xsi:type="dcterms:W3CDTF">2007-02-05T10:21:00Z</dcterms:modified>
  <cp:category/>
  <cp:version/>
  <cp:contentType/>
  <cp:contentStatus/>
</cp:coreProperties>
</file>