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ylvain.000\Documents\documents PC\Documents Slot\CIRCUIT 24 SAMOISIEN\Championnats C24S\Championnat C24S saison 2023-2024\M5 Gr2 Revoslot 03-02-2024\"/>
    </mc:Choice>
  </mc:AlternateContent>
  <xr:revisionPtr revIDLastSave="0" documentId="13_ncr:1_{650A0E61-3692-4B22-8404-9767617273B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Feuil1" sheetId="1" r:id="rId1"/>
    <sheet name="Graph" sheetId="2" r:id="rId2"/>
  </sheets>
  <definedNames>
    <definedName name="_xlnm._FilterDatabase" localSheetId="0" hidden="1">Feuil1!$A$2:$H$24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4" i="1"/>
  <c r="E20" i="1"/>
  <c r="E22" i="1"/>
  <c r="E11" i="1"/>
  <c r="E19" i="1"/>
  <c r="E14" i="1"/>
  <c r="E9" i="1"/>
  <c r="E3" i="1"/>
  <c r="E18" i="1"/>
  <c r="F21" i="1"/>
  <c r="E21" i="1"/>
  <c r="E12" i="1"/>
  <c r="F8" i="1"/>
  <c r="E16" i="1"/>
  <c r="F10" i="1"/>
  <c r="E8" i="1" l="1"/>
  <c r="E6" i="1"/>
  <c r="G4" i="1"/>
  <c r="E13" i="1"/>
  <c r="E10" i="1"/>
  <c r="G21" i="1" l="1"/>
  <c r="G5" i="1"/>
  <c r="G6" i="1"/>
  <c r="G7" i="1"/>
  <c r="G8" i="1"/>
  <c r="G9" i="1"/>
  <c r="G10" i="1"/>
  <c r="G11" i="1"/>
  <c r="G22" i="1" l="1"/>
  <c r="G16" i="1" l="1"/>
  <c r="G12" i="1" l="1"/>
  <c r="G13" i="1"/>
  <c r="G14" i="1"/>
  <c r="G15" i="1"/>
  <c r="G17" i="1"/>
  <c r="G18" i="1"/>
  <c r="G19" i="1"/>
  <c r="G20" i="1"/>
  <c r="G3" i="1"/>
</calcChain>
</file>

<file path=xl/sharedStrings.xml><?xml version="1.0" encoding="utf-8"?>
<sst xmlns="http://schemas.openxmlformats.org/spreadsheetml/2006/main" count="64" uniqueCount="33">
  <si>
    <t>Macadam</t>
  </si>
  <si>
    <t>Mayeul</t>
  </si>
  <si>
    <t>Midas</t>
  </si>
  <si>
    <t>Boom</t>
  </si>
  <si>
    <t>VettOne</t>
  </si>
  <si>
    <t>Jacques</t>
  </si>
  <si>
    <t>SSS</t>
  </si>
  <si>
    <t>Cloclo</t>
  </si>
  <si>
    <t>Bibi</t>
  </si>
  <si>
    <t>Poussin</t>
  </si>
  <si>
    <t>Philvit</t>
  </si>
  <si>
    <t>Observation(s)</t>
  </si>
  <si>
    <t>Pierre</t>
  </si>
  <si>
    <t>Laminak</t>
  </si>
  <si>
    <t>Taras</t>
  </si>
  <si>
    <t>Pilotes présents</t>
  </si>
  <si>
    <t>Pilotes championnat</t>
  </si>
  <si>
    <t>Cumul tours paire 1</t>
  </si>
  <si>
    <t>Cumul tours paire 2</t>
  </si>
  <si>
    <t>Utilisation paire sur la manche</t>
  </si>
  <si>
    <t>Total tours</t>
  </si>
  <si>
    <t>paires plus usées</t>
  </si>
  <si>
    <t>paires moins usées</t>
  </si>
  <si>
    <t>Kali</t>
  </si>
  <si>
    <t>Fourniture 2 paires de pneus</t>
  </si>
  <si>
    <t>OUI</t>
  </si>
  <si>
    <t>Yves</t>
  </si>
  <si>
    <t>David</t>
  </si>
  <si>
    <t>X</t>
  </si>
  <si>
    <t>Coyote</t>
  </si>
  <si>
    <t>Roc</t>
  </si>
  <si>
    <t>FJR</t>
  </si>
  <si>
    <t>USURE PNEUS après MANCHE 3 Gr2 Revoslot C24S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</si>
</sst>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7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4"/>
      </font>
    </dxf>
    <dxf>
      <font>
        <color theme="7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400"/>
              <a:t>Usure des pneus Championnat C24S Gr2 Revoslot saison 2023/2024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581162099102647E-2"/>
          <c:y val="0.11957740024646799"/>
          <c:w val="0.93300579043892196"/>
          <c:h val="0.75420540830534"/>
        </c:manualLayout>
      </c:layout>
      <c:barChart>
        <c:barDir val="bar"/>
        <c:grouping val="clustered"/>
        <c:varyColors val="0"/>
        <c:ser>
          <c:idx val="2"/>
          <c:order val="0"/>
          <c:tx>
            <c:v>Nb tour total</c:v>
          </c:tx>
          <c:spPr>
            <a:solidFill>
              <a:srgbClr val="CC99FF">
                <a:alpha val="84706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Feuil1!$A$3:$A$22</c:f>
              <c:strCache>
                <c:ptCount val="20"/>
                <c:pt idx="0">
                  <c:v>Macadam</c:v>
                </c:pt>
                <c:pt idx="1">
                  <c:v>FJR</c:v>
                </c:pt>
                <c:pt idx="2">
                  <c:v>Mayeul</c:v>
                </c:pt>
                <c:pt idx="3">
                  <c:v>Midas</c:v>
                </c:pt>
                <c:pt idx="4">
                  <c:v>Boom</c:v>
                </c:pt>
                <c:pt idx="5">
                  <c:v>VettOne</c:v>
                </c:pt>
                <c:pt idx="6">
                  <c:v>Jacques</c:v>
                </c:pt>
                <c:pt idx="7">
                  <c:v>SSS</c:v>
                </c:pt>
                <c:pt idx="8">
                  <c:v>Cloclo</c:v>
                </c:pt>
                <c:pt idx="9">
                  <c:v>Bibi</c:v>
                </c:pt>
                <c:pt idx="10">
                  <c:v>Kali</c:v>
                </c:pt>
                <c:pt idx="11">
                  <c:v>Poussin</c:v>
                </c:pt>
                <c:pt idx="12">
                  <c:v>Philvit</c:v>
                </c:pt>
                <c:pt idx="13">
                  <c:v>Laminak</c:v>
                </c:pt>
                <c:pt idx="14">
                  <c:v>David</c:v>
                </c:pt>
                <c:pt idx="15">
                  <c:v>Taras</c:v>
                </c:pt>
                <c:pt idx="16">
                  <c:v>Pierre</c:v>
                </c:pt>
                <c:pt idx="17">
                  <c:v>Yves</c:v>
                </c:pt>
                <c:pt idx="18">
                  <c:v>Roc</c:v>
                </c:pt>
                <c:pt idx="19">
                  <c:v>Coyote</c:v>
                </c:pt>
              </c:strCache>
            </c:strRef>
          </c:cat>
          <c:val>
            <c:numRef>
              <c:f>Feuil1!$G$3:$G$22</c:f>
              <c:numCache>
                <c:formatCode>General</c:formatCode>
                <c:ptCount val="20"/>
                <c:pt idx="0">
                  <c:v>725</c:v>
                </c:pt>
                <c:pt idx="1">
                  <c:v>227</c:v>
                </c:pt>
                <c:pt idx="2">
                  <c:v>0</c:v>
                </c:pt>
                <c:pt idx="3">
                  <c:v>1033</c:v>
                </c:pt>
                <c:pt idx="4">
                  <c:v>0</c:v>
                </c:pt>
                <c:pt idx="5">
                  <c:v>981</c:v>
                </c:pt>
                <c:pt idx="6">
                  <c:v>928</c:v>
                </c:pt>
                <c:pt idx="7">
                  <c:v>1305</c:v>
                </c:pt>
                <c:pt idx="8">
                  <c:v>526</c:v>
                </c:pt>
                <c:pt idx="9">
                  <c:v>1233</c:v>
                </c:pt>
                <c:pt idx="10">
                  <c:v>488</c:v>
                </c:pt>
                <c:pt idx="11">
                  <c:v>777</c:v>
                </c:pt>
                <c:pt idx="12">
                  <c:v>595</c:v>
                </c:pt>
                <c:pt idx="13">
                  <c:v>1264</c:v>
                </c:pt>
                <c:pt idx="14">
                  <c:v>0</c:v>
                </c:pt>
                <c:pt idx="15">
                  <c:v>944</c:v>
                </c:pt>
                <c:pt idx="16">
                  <c:v>1129</c:v>
                </c:pt>
                <c:pt idx="17">
                  <c:v>1133</c:v>
                </c:pt>
                <c:pt idx="18">
                  <c:v>1264</c:v>
                </c:pt>
                <c:pt idx="19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0-4249-9BB9-5318847ED781}"/>
            </c:ext>
          </c:extLst>
        </c:ser>
        <c:ser>
          <c:idx val="1"/>
          <c:order val="1"/>
          <c:tx>
            <c:v>Paire 2</c:v>
          </c:tx>
          <c:spPr>
            <a:solidFill>
              <a:schemeClr val="accent4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Feuil1!$A$3:$A$22</c:f>
              <c:strCache>
                <c:ptCount val="20"/>
                <c:pt idx="0">
                  <c:v>Macadam</c:v>
                </c:pt>
                <c:pt idx="1">
                  <c:v>FJR</c:v>
                </c:pt>
                <c:pt idx="2">
                  <c:v>Mayeul</c:v>
                </c:pt>
                <c:pt idx="3">
                  <c:v>Midas</c:v>
                </c:pt>
                <c:pt idx="4">
                  <c:v>Boom</c:v>
                </c:pt>
                <c:pt idx="5">
                  <c:v>VettOne</c:v>
                </c:pt>
                <c:pt idx="6">
                  <c:v>Jacques</c:v>
                </c:pt>
                <c:pt idx="7">
                  <c:v>SSS</c:v>
                </c:pt>
                <c:pt idx="8">
                  <c:v>Cloclo</c:v>
                </c:pt>
                <c:pt idx="9">
                  <c:v>Bibi</c:v>
                </c:pt>
                <c:pt idx="10">
                  <c:v>Kali</c:v>
                </c:pt>
                <c:pt idx="11">
                  <c:v>Poussin</c:v>
                </c:pt>
                <c:pt idx="12">
                  <c:v>Philvit</c:v>
                </c:pt>
                <c:pt idx="13">
                  <c:v>Laminak</c:v>
                </c:pt>
                <c:pt idx="14">
                  <c:v>David</c:v>
                </c:pt>
                <c:pt idx="15">
                  <c:v>Taras</c:v>
                </c:pt>
                <c:pt idx="16">
                  <c:v>Pierre</c:v>
                </c:pt>
                <c:pt idx="17">
                  <c:v>Yves</c:v>
                </c:pt>
                <c:pt idx="18">
                  <c:v>Roc</c:v>
                </c:pt>
                <c:pt idx="19">
                  <c:v>Coyote</c:v>
                </c:pt>
              </c:strCache>
            </c:strRef>
          </c:cat>
          <c:val>
            <c:numRef>
              <c:f>Feuil1!$F$3:$F$22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502</c:v>
                </c:pt>
                <c:pt idx="6">
                  <c:v>0</c:v>
                </c:pt>
                <c:pt idx="7">
                  <c:v>818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0-4249-9BB9-5318847ED781}"/>
            </c:ext>
          </c:extLst>
        </c:ser>
        <c:ser>
          <c:idx val="0"/>
          <c:order val="2"/>
          <c:tx>
            <c:v>Paire 1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Feuil1!$A$3:$A$22</c:f>
              <c:strCache>
                <c:ptCount val="20"/>
                <c:pt idx="0">
                  <c:v>Macadam</c:v>
                </c:pt>
                <c:pt idx="1">
                  <c:v>FJR</c:v>
                </c:pt>
                <c:pt idx="2">
                  <c:v>Mayeul</c:v>
                </c:pt>
                <c:pt idx="3">
                  <c:v>Midas</c:v>
                </c:pt>
                <c:pt idx="4">
                  <c:v>Boom</c:v>
                </c:pt>
                <c:pt idx="5">
                  <c:v>VettOne</c:v>
                </c:pt>
                <c:pt idx="6">
                  <c:v>Jacques</c:v>
                </c:pt>
                <c:pt idx="7">
                  <c:v>SSS</c:v>
                </c:pt>
                <c:pt idx="8">
                  <c:v>Cloclo</c:v>
                </c:pt>
                <c:pt idx="9">
                  <c:v>Bibi</c:v>
                </c:pt>
                <c:pt idx="10">
                  <c:v>Kali</c:v>
                </c:pt>
                <c:pt idx="11">
                  <c:v>Poussin</c:v>
                </c:pt>
                <c:pt idx="12">
                  <c:v>Philvit</c:v>
                </c:pt>
                <c:pt idx="13">
                  <c:v>Laminak</c:v>
                </c:pt>
                <c:pt idx="14">
                  <c:v>David</c:v>
                </c:pt>
                <c:pt idx="15">
                  <c:v>Taras</c:v>
                </c:pt>
                <c:pt idx="16">
                  <c:v>Pierre</c:v>
                </c:pt>
                <c:pt idx="17">
                  <c:v>Yves</c:v>
                </c:pt>
                <c:pt idx="18">
                  <c:v>Roc</c:v>
                </c:pt>
                <c:pt idx="19">
                  <c:v>Coyote</c:v>
                </c:pt>
              </c:strCache>
            </c:strRef>
          </c:cat>
          <c:val>
            <c:numRef>
              <c:f>Feuil1!$E$3:$E$22</c:f>
              <c:numCache>
                <c:formatCode>General</c:formatCode>
                <c:ptCount val="20"/>
                <c:pt idx="0">
                  <c:v>725</c:v>
                </c:pt>
                <c:pt idx="1">
                  <c:v>227</c:v>
                </c:pt>
                <c:pt idx="2">
                  <c:v>0</c:v>
                </c:pt>
                <c:pt idx="3">
                  <c:v>1033</c:v>
                </c:pt>
                <c:pt idx="4">
                  <c:v>0</c:v>
                </c:pt>
                <c:pt idx="5">
                  <c:v>479</c:v>
                </c:pt>
                <c:pt idx="6">
                  <c:v>928</c:v>
                </c:pt>
                <c:pt idx="7">
                  <c:v>487</c:v>
                </c:pt>
                <c:pt idx="8">
                  <c:v>526</c:v>
                </c:pt>
                <c:pt idx="9">
                  <c:v>1233</c:v>
                </c:pt>
                <c:pt idx="10">
                  <c:v>488</c:v>
                </c:pt>
                <c:pt idx="11">
                  <c:v>777</c:v>
                </c:pt>
                <c:pt idx="12">
                  <c:v>595</c:v>
                </c:pt>
                <c:pt idx="13">
                  <c:v>1264</c:v>
                </c:pt>
                <c:pt idx="14">
                  <c:v>0</c:v>
                </c:pt>
                <c:pt idx="15">
                  <c:v>944</c:v>
                </c:pt>
                <c:pt idx="16">
                  <c:v>1129</c:v>
                </c:pt>
                <c:pt idx="17">
                  <c:v>1133</c:v>
                </c:pt>
                <c:pt idx="18">
                  <c:v>1264</c:v>
                </c:pt>
                <c:pt idx="19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0-4249-9BB9-5318847ED78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28356352"/>
        <c:axId val="-1321704480"/>
      </c:barChart>
      <c:catAx>
        <c:axId val="-1128356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704480"/>
        <c:crosses val="autoZero"/>
        <c:auto val="1"/>
        <c:lblAlgn val="ctr"/>
        <c:lblOffset val="100"/>
        <c:noMultiLvlLbl val="0"/>
      </c:catAx>
      <c:valAx>
        <c:axId val="-13217044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2835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668457330684133"/>
          <c:y val="5.9210456088804819E-2"/>
          <c:w val="0.24704860765411471"/>
          <c:h val="3.6483437380422035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54430</xdr:colOff>
      <xdr:row>0</xdr:row>
      <xdr:rowOff>0</xdr:rowOff>
    </xdr:from>
    <xdr:to>
      <xdr:col>23</xdr:col>
      <xdr:colOff>756898</xdr:colOff>
      <xdr:row>47</xdr:row>
      <xdr:rowOff>149679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4" workbookViewId="0">
      <selection activeCell="J11" sqref="J11"/>
    </sheetView>
  </sheetViews>
  <sheetFormatPr baseColWidth="10" defaultRowHeight="15" x14ac:dyDescent="0.25"/>
  <cols>
    <col min="1" max="1" width="17.7109375" customWidth="1"/>
    <col min="2" max="2" width="14.5703125" customWidth="1"/>
    <col min="3" max="3" width="21.140625" customWidth="1"/>
    <col min="4" max="4" width="16.140625" customWidth="1"/>
    <col min="5" max="5" width="11.85546875" customWidth="1"/>
    <col min="6" max="6" width="11.42578125" customWidth="1"/>
    <col min="7" max="7" width="11.85546875" customWidth="1"/>
    <col min="8" max="8" width="94.85546875" customWidth="1"/>
    <col min="9" max="9" width="2" customWidth="1"/>
    <col min="10" max="10" width="13" customWidth="1"/>
  </cols>
  <sheetData>
    <row r="1" spans="1:8" ht="21" x14ac:dyDescent="0.25">
      <c r="B1" s="25" t="s">
        <v>32</v>
      </c>
      <c r="C1" s="26"/>
      <c r="D1" s="26"/>
      <c r="E1" s="26"/>
      <c r="F1" s="26"/>
      <c r="G1" s="26"/>
      <c r="H1" s="27"/>
    </row>
    <row r="2" spans="1:8" ht="63" x14ac:dyDescent="0.25">
      <c r="A2" s="4" t="s">
        <v>16</v>
      </c>
      <c r="B2" s="4" t="s">
        <v>15</v>
      </c>
      <c r="C2" s="5" t="s">
        <v>24</v>
      </c>
      <c r="D2" s="5" t="s">
        <v>19</v>
      </c>
      <c r="E2" s="15" t="s">
        <v>17</v>
      </c>
      <c r="F2" s="14" t="s">
        <v>18</v>
      </c>
      <c r="G2" s="13" t="s">
        <v>20</v>
      </c>
      <c r="H2" s="5" t="s">
        <v>11</v>
      </c>
    </row>
    <row r="3" spans="1:8" ht="21" x14ac:dyDescent="0.25">
      <c r="A3" s="6" t="s">
        <v>0</v>
      </c>
      <c r="B3" s="1" t="s">
        <v>28</v>
      </c>
      <c r="C3" s="3" t="s">
        <v>25</v>
      </c>
      <c r="D3" s="3"/>
      <c r="E3" s="20">
        <f>212+267+246</f>
        <v>725</v>
      </c>
      <c r="F3" s="8">
        <v>0</v>
      </c>
      <c r="G3" s="12">
        <f>SUM(E3:F3)</f>
        <v>725</v>
      </c>
      <c r="H3" s="2"/>
    </row>
    <row r="4" spans="1:8" ht="21" x14ac:dyDescent="0.25">
      <c r="A4" s="6" t="s">
        <v>31</v>
      </c>
      <c r="B4" s="1" t="s">
        <v>28</v>
      </c>
      <c r="C4" s="3" t="s">
        <v>25</v>
      </c>
      <c r="D4" s="3"/>
      <c r="E4" s="9">
        <f>227</f>
        <v>227</v>
      </c>
      <c r="F4" s="8">
        <v>0</v>
      </c>
      <c r="G4" s="22">
        <f t="shared" ref="G4:G11" si="0">SUM(E4:F4)</f>
        <v>227</v>
      </c>
      <c r="H4" s="2"/>
    </row>
    <row r="5" spans="1:8" ht="21" x14ac:dyDescent="0.25">
      <c r="A5" s="7" t="s">
        <v>1</v>
      </c>
      <c r="B5" s="1"/>
      <c r="C5" s="3"/>
      <c r="D5" s="3"/>
      <c r="E5" s="9">
        <v>0</v>
      </c>
      <c r="F5" s="8">
        <v>0</v>
      </c>
      <c r="G5" s="22">
        <f t="shared" si="0"/>
        <v>0</v>
      </c>
      <c r="H5" s="2"/>
    </row>
    <row r="6" spans="1:8" ht="21" x14ac:dyDescent="0.25">
      <c r="A6" s="6" t="s">
        <v>2</v>
      </c>
      <c r="B6" s="1" t="s">
        <v>28</v>
      </c>
      <c r="C6" s="3" t="s">
        <v>25</v>
      </c>
      <c r="D6" s="3"/>
      <c r="E6" s="17">
        <f>224+283+257+269</f>
        <v>1033</v>
      </c>
      <c r="F6" s="8">
        <v>0</v>
      </c>
      <c r="G6" s="12">
        <f t="shared" si="0"/>
        <v>1033</v>
      </c>
      <c r="H6" s="2"/>
    </row>
    <row r="7" spans="1:8" ht="21" x14ac:dyDescent="0.25">
      <c r="A7" s="6" t="s">
        <v>3</v>
      </c>
      <c r="B7" s="1"/>
      <c r="C7" s="3"/>
      <c r="D7" s="3"/>
      <c r="E7" s="9">
        <v>0</v>
      </c>
      <c r="F7" s="8">
        <v>0</v>
      </c>
      <c r="G7" s="22">
        <f t="shared" si="0"/>
        <v>0</v>
      </c>
      <c r="H7" s="2"/>
    </row>
    <row r="8" spans="1:8" ht="21" x14ac:dyDescent="0.25">
      <c r="A8" s="7" t="s">
        <v>4</v>
      </c>
      <c r="B8" s="1" t="s">
        <v>28</v>
      </c>
      <c r="C8" s="3" t="s">
        <v>25</v>
      </c>
      <c r="D8" s="3"/>
      <c r="E8" s="20">
        <f>217+262</f>
        <v>479</v>
      </c>
      <c r="F8" s="21">
        <f>240+262</f>
        <v>502</v>
      </c>
      <c r="G8" s="12">
        <f t="shared" si="0"/>
        <v>981</v>
      </c>
      <c r="H8" s="2"/>
    </row>
    <row r="9" spans="1:8" ht="21" x14ac:dyDescent="0.25">
      <c r="A9" s="7" t="s">
        <v>5</v>
      </c>
      <c r="B9" s="1" t="s">
        <v>28</v>
      </c>
      <c r="C9" s="3" t="s">
        <v>25</v>
      </c>
      <c r="D9" s="3"/>
      <c r="E9" s="20">
        <f>217+240+259+212</f>
        <v>928</v>
      </c>
      <c r="F9" s="8">
        <v>0</v>
      </c>
      <c r="G9" s="12">
        <f t="shared" si="0"/>
        <v>928</v>
      </c>
      <c r="H9" s="2"/>
    </row>
    <row r="10" spans="1:8" ht="21" x14ac:dyDescent="0.25">
      <c r="A10" s="7" t="s">
        <v>6</v>
      </c>
      <c r="B10" s="1" t="s">
        <v>28</v>
      </c>
      <c r="C10" s="3" t="s">
        <v>25</v>
      </c>
      <c r="D10" s="3">
        <v>2</v>
      </c>
      <c r="E10" s="20">
        <f>230+257</f>
        <v>487</v>
      </c>
      <c r="F10" s="19">
        <f>282+269+267</f>
        <v>818</v>
      </c>
      <c r="G10" s="18">
        <f t="shared" si="0"/>
        <v>1305</v>
      </c>
      <c r="H10" s="2"/>
    </row>
    <row r="11" spans="1:8" ht="21" x14ac:dyDescent="0.25">
      <c r="A11" s="6" t="s">
        <v>7</v>
      </c>
      <c r="B11" s="1" t="s">
        <v>28</v>
      </c>
      <c r="C11" s="3" t="s">
        <v>25</v>
      </c>
      <c r="D11" s="3"/>
      <c r="E11" s="20">
        <f>272+254</f>
        <v>526</v>
      </c>
      <c r="F11" s="8">
        <v>0</v>
      </c>
      <c r="G11" s="12">
        <f t="shared" si="0"/>
        <v>526</v>
      </c>
      <c r="H11" s="2"/>
    </row>
    <row r="12" spans="1:8" ht="21" x14ac:dyDescent="0.25">
      <c r="A12" s="6" t="s">
        <v>8</v>
      </c>
      <c r="B12" s="1" t="s">
        <v>28</v>
      </c>
      <c r="C12" s="3" t="s">
        <v>25</v>
      </c>
      <c r="D12" s="3">
        <v>1</v>
      </c>
      <c r="E12" s="20">
        <f>214+271+236+262+250</f>
        <v>1233</v>
      </c>
      <c r="F12" s="8">
        <v>0</v>
      </c>
      <c r="G12" s="12">
        <f t="shared" ref="G12:G21" si="1">SUM(E12:F12)</f>
        <v>1233</v>
      </c>
      <c r="H12" s="2"/>
    </row>
    <row r="13" spans="1:8" ht="21" x14ac:dyDescent="0.25">
      <c r="A13" s="6" t="s">
        <v>23</v>
      </c>
      <c r="B13" s="1"/>
      <c r="C13" s="3" t="s">
        <v>25</v>
      </c>
      <c r="D13" s="3"/>
      <c r="E13" s="20">
        <f>258+230</f>
        <v>488</v>
      </c>
      <c r="F13" s="8">
        <v>0</v>
      </c>
      <c r="G13" s="16">
        <f t="shared" si="1"/>
        <v>488</v>
      </c>
      <c r="H13" s="2"/>
    </row>
    <row r="14" spans="1:8" ht="21" x14ac:dyDescent="0.25">
      <c r="A14" s="6" t="s">
        <v>9</v>
      </c>
      <c r="B14" s="1" t="s">
        <v>28</v>
      </c>
      <c r="C14" s="3" t="s">
        <v>25</v>
      </c>
      <c r="D14" s="3"/>
      <c r="E14" s="20">
        <f>261+262+254</f>
        <v>777</v>
      </c>
      <c r="F14" s="8">
        <v>0</v>
      </c>
      <c r="G14" s="12">
        <f t="shared" si="1"/>
        <v>777</v>
      </c>
      <c r="H14" s="2"/>
    </row>
    <row r="15" spans="1:8" ht="21" x14ac:dyDescent="0.25">
      <c r="A15" s="6" t="s">
        <v>10</v>
      </c>
      <c r="B15" s="1" t="s">
        <v>28</v>
      </c>
      <c r="C15" s="3" t="s">
        <v>25</v>
      </c>
      <c r="D15" s="3"/>
      <c r="E15" s="20">
        <f>278+236+81</f>
        <v>595</v>
      </c>
      <c r="F15" s="8">
        <v>0</v>
      </c>
      <c r="G15" s="12">
        <f t="shared" si="1"/>
        <v>595</v>
      </c>
      <c r="H15" s="2"/>
    </row>
    <row r="16" spans="1:8" ht="21" x14ac:dyDescent="0.25">
      <c r="A16" s="11" t="s">
        <v>13</v>
      </c>
      <c r="B16" s="1" t="s">
        <v>28</v>
      </c>
      <c r="C16" s="3" t="s">
        <v>25</v>
      </c>
      <c r="D16" s="3">
        <v>1</v>
      </c>
      <c r="E16" s="20">
        <f>219+280+244+262+259</f>
        <v>1264</v>
      </c>
      <c r="F16" s="8">
        <v>0</v>
      </c>
      <c r="G16" s="12">
        <f t="shared" ref="G16" si="2">SUM(E16:F16)</f>
        <v>1264</v>
      </c>
      <c r="H16" s="2"/>
    </row>
    <row r="17" spans="1:8" ht="21" x14ac:dyDescent="0.25">
      <c r="A17" s="10" t="s">
        <v>27</v>
      </c>
      <c r="B17" s="1"/>
      <c r="C17" s="3"/>
      <c r="D17" s="3"/>
      <c r="E17" s="9">
        <v>0</v>
      </c>
      <c r="F17" s="8">
        <v>0</v>
      </c>
      <c r="G17" s="22">
        <f t="shared" si="1"/>
        <v>0</v>
      </c>
      <c r="H17" s="2"/>
    </row>
    <row r="18" spans="1:8" ht="21" x14ac:dyDescent="0.25">
      <c r="A18" s="10" t="s">
        <v>14</v>
      </c>
      <c r="B18" s="1" t="s">
        <v>28</v>
      </c>
      <c r="C18" s="3" t="s">
        <v>25</v>
      </c>
      <c r="D18" s="3"/>
      <c r="E18" s="20">
        <f>206+234+254+250</f>
        <v>944</v>
      </c>
      <c r="F18" s="8">
        <v>0</v>
      </c>
      <c r="G18" s="12">
        <f t="shared" si="1"/>
        <v>944</v>
      </c>
      <c r="H18" s="2"/>
    </row>
    <row r="19" spans="1:8" ht="21" x14ac:dyDescent="0.25">
      <c r="A19" s="11" t="s">
        <v>12</v>
      </c>
      <c r="B19" s="1" t="s">
        <v>28</v>
      </c>
      <c r="C19" s="3" t="s">
        <v>25</v>
      </c>
      <c r="D19" s="3"/>
      <c r="E19" s="20">
        <f>196+253+233+248+199</f>
        <v>1129</v>
      </c>
      <c r="F19" s="8">
        <v>0</v>
      </c>
      <c r="G19" s="12">
        <f t="shared" si="1"/>
        <v>1129</v>
      </c>
      <c r="H19" s="2"/>
    </row>
    <row r="20" spans="1:8" ht="21" x14ac:dyDescent="0.25">
      <c r="A20" s="10" t="s">
        <v>26</v>
      </c>
      <c r="B20" s="1" t="s">
        <v>28</v>
      </c>
      <c r="C20" s="3" t="s">
        <v>25</v>
      </c>
      <c r="D20" s="3"/>
      <c r="E20" s="20">
        <f>191+253+222+228+239</f>
        <v>1133</v>
      </c>
      <c r="F20" s="8">
        <v>0</v>
      </c>
      <c r="G20" s="12">
        <f t="shared" si="1"/>
        <v>1133</v>
      </c>
      <c r="H20" s="2"/>
    </row>
    <row r="21" spans="1:8" ht="21" x14ac:dyDescent="0.25">
      <c r="A21" s="10" t="s">
        <v>30</v>
      </c>
      <c r="B21" s="1" t="s">
        <v>28</v>
      </c>
      <c r="C21" s="3" t="s">
        <v>25</v>
      </c>
      <c r="D21" s="3"/>
      <c r="E21" s="20">
        <f>221+275+246+264+258</f>
        <v>1264</v>
      </c>
      <c r="F21" s="8">
        <f>0</f>
        <v>0</v>
      </c>
      <c r="G21" s="12">
        <f t="shared" si="1"/>
        <v>1264</v>
      </c>
      <c r="H21" s="2"/>
    </row>
    <row r="22" spans="1:8" ht="21" x14ac:dyDescent="0.25">
      <c r="A22" s="10" t="s">
        <v>29</v>
      </c>
      <c r="B22" s="1" t="s">
        <v>28</v>
      </c>
      <c r="C22" s="3" t="s">
        <v>25</v>
      </c>
      <c r="D22" s="3"/>
      <c r="E22" s="20">
        <f>188+205+213+235</f>
        <v>841</v>
      </c>
      <c r="F22" s="8">
        <v>0</v>
      </c>
      <c r="G22" s="12">
        <f t="shared" ref="G22" si="3">SUM(E22:F22)</f>
        <v>841</v>
      </c>
      <c r="H22" s="2"/>
    </row>
    <row r="23" spans="1:8" ht="21" x14ac:dyDescent="0.25">
      <c r="E23" s="23" t="s">
        <v>21</v>
      </c>
      <c r="F23" s="23"/>
    </row>
    <row r="24" spans="1:8" ht="21" x14ac:dyDescent="0.25">
      <c r="E24" s="24" t="s">
        <v>22</v>
      </c>
      <c r="F24" s="24"/>
    </row>
  </sheetData>
  <autoFilter ref="A2:H24" xr:uid="{00000000-0009-0000-0000-000000000000}"/>
  <mergeCells count="3">
    <mergeCell ref="E23:F23"/>
    <mergeCell ref="E24:F24"/>
    <mergeCell ref="B1:H1"/>
  </mergeCells>
  <conditionalFormatting sqref="C3:C22">
    <cfRule type="cellIs" dxfId="3" priority="1" operator="equal">
      <formula>"NON"</formula>
    </cfRule>
    <cfRule type="cellIs" dxfId="2" priority="2" operator="equal">
      <formula>"OUI"</formula>
    </cfRule>
  </conditionalFormatting>
  <conditionalFormatting sqref="D3:D22"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70" zoomScaleNormal="70" workbookViewId="0">
      <selection activeCell="P64" sqref="P6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FOUILLAUD</dc:creator>
  <cp:lastModifiedBy>Sylvain FOUILLAUD</cp:lastModifiedBy>
  <dcterms:created xsi:type="dcterms:W3CDTF">2018-09-22T13:59:01Z</dcterms:created>
  <dcterms:modified xsi:type="dcterms:W3CDTF">2024-02-04T09:07:40Z</dcterms:modified>
</cp:coreProperties>
</file>