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cisions" sheetId="1" r:id="rId1"/>
    <sheet name="Compte de resultat" sheetId="2" r:id="rId2"/>
    <sheet name="Données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<sst xmlns="http://schemas.openxmlformats.org/spreadsheetml/2006/main" count="58" uniqueCount="56">
  <si>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zone 1</t>
  </si>
  <si>
    <t>zone 2</t>
  </si>
  <si>
    <t>zone 3</t>
  </si>
  <si>
    <t>prix revendeur</t>
  </si>
  <si>
    <t>budget com'</t>
  </si>
  <si>
    <t>nombre rep</t>
  </si>
  <si>
    <t>delai paiement</t>
  </si>
  <si>
    <t xml:space="preserve">production </t>
  </si>
  <si>
    <t>achat machine</t>
  </si>
  <si>
    <t>vente machine</t>
  </si>
  <si>
    <t>salaire</t>
  </si>
  <si>
    <t>amelioration</t>
  </si>
  <si>
    <t>licence</t>
  </si>
  <si>
    <t>R&amp;D</t>
  </si>
  <si>
    <t>emprunt</t>
  </si>
  <si>
    <t>augm. Capital</t>
  </si>
  <si>
    <t>benef distrib</t>
  </si>
  <si>
    <t>etudes</t>
  </si>
  <si>
    <t>ventes prev</t>
  </si>
  <si>
    <t>revenus</t>
  </si>
  <si>
    <t>Matiere</t>
  </si>
  <si>
    <t>personnel</t>
  </si>
  <si>
    <t>stockage</t>
  </si>
  <si>
    <t>couts fixes</t>
  </si>
  <si>
    <t>prod stockée</t>
  </si>
  <si>
    <t>cout production</t>
  </si>
  <si>
    <t>marge brute</t>
  </si>
  <si>
    <t>comm' &amp; pub</t>
  </si>
  <si>
    <t>etudes &amp; frais</t>
  </si>
  <si>
    <t>couts directs</t>
  </si>
  <si>
    <t>contribution pdt</t>
  </si>
  <si>
    <t>cout reseau</t>
  </si>
  <si>
    <t>marge C</t>
  </si>
  <si>
    <t>autres couts</t>
  </si>
  <si>
    <t>moins value</t>
  </si>
  <si>
    <t>autres charges</t>
  </si>
  <si>
    <t>marge av. R&amp;D</t>
  </si>
  <si>
    <t>budget R&amp;D</t>
  </si>
  <si>
    <t>marge ap. R&amp;D</t>
  </si>
  <si>
    <t>dot amort. Lic</t>
  </si>
  <si>
    <t>frais financiers</t>
  </si>
  <si>
    <t>impots</t>
  </si>
  <si>
    <t>resultat net</t>
  </si>
  <si>
    <t>RON av. FF</t>
  </si>
  <si>
    <t>prix matiere</t>
  </si>
  <si>
    <t>stock initial k€</t>
  </si>
  <si>
    <t>salariés début exercice</t>
  </si>
  <si>
    <t>stock final</t>
  </si>
  <si>
    <t>nombre machines</t>
  </si>
  <si>
    <t>embauche representants</t>
  </si>
  <si>
    <t>commission%</t>
  </si>
  <si>
    <t>budget etude rentabilité</t>
  </si>
  <si>
    <t>valeur licence</t>
  </si>
  <si>
    <t>emprunt n-1</t>
  </si>
  <si>
    <t>decouvert bancaire n-1</t>
  </si>
  <si>
    <t>emprunt 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</si>
</sst>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2.57421875" style="1" customWidth="1"/>
    <col min="2" max="16384" width="11.421875" style="1" customWidth="1"/>
  </cols>
  <sheetData>
    <row r="1" spans="1:4" ht="13.5" thickBot="1">
      <c r="A1" s="2"/>
      <c r="B1" s="2" t="s">
        <v>0</v>
      </c>
      <c r="C1" s="2" t="s">
        <v>1</v>
      </c>
      <c r="D1" s="2" t="s">
        <v>2</v>
      </c>
    </row>
    <row r="2" spans="1:4" ht="13.5" thickBot="1">
      <c r="A2" s="3" t="s">
        <v>3</v>
      </c>
      <c r="B2" s="13">
        <v>0</v>
      </c>
      <c r="C2" s="14">
        <v>43</v>
      </c>
      <c r="D2" s="15">
        <v>47.9</v>
      </c>
    </row>
    <row r="3" spans="1:4" ht="13.5" thickBot="1">
      <c r="A3" s="2" t="s">
        <v>4</v>
      </c>
      <c r="B3" s="16">
        <v>0</v>
      </c>
      <c r="C3" s="17">
        <v>1220</v>
      </c>
      <c r="D3" s="18">
        <v>1330</v>
      </c>
    </row>
    <row r="4" spans="1:4" ht="13.5" thickBot="1">
      <c r="A4" s="2" t="s">
        <v>5</v>
      </c>
      <c r="B4" s="16">
        <v>0</v>
      </c>
      <c r="C4" s="17">
        <v>15</v>
      </c>
      <c r="D4" s="18">
        <v>12</v>
      </c>
    </row>
    <row r="5" spans="1:4" ht="13.5" thickBot="1">
      <c r="A5" s="2" t="s">
        <v>50</v>
      </c>
      <c r="B5" s="16">
        <v>0</v>
      </c>
      <c r="C5" s="17">
        <v>5</v>
      </c>
      <c r="D5" s="18">
        <v>5</v>
      </c>
    </row>
    <row r="6" spans="1:4" ht="13.5" thickBot="1">
      <c r="A6" s="2" t="s">
        <v>6</v>
      </c>
      <c r="B6" s="19">
        <v>90</v>
      </c>
      <c r="C6" s="20">
        <v>60</v>
      </c>
      <c r="D6" s="21">
        <v>40</v>
      </c>
    </row>
    <row r="7" spans="1:4" ht="13.5" thickBot="1">
      <c r="A7" s="7"/>
      <c r="B7" s="8"/>
      <c r="C7" s="4"/>
      <c r="D7" s="4"/>
    </row>
    <row r="8" spans="1:4" ht="13.5" thickBot="1">
      <c r="A8" s="2" t="s">
        <v>7</v>
      </c>
      <c r="B8" s="13">
        <v>200</v>
      </c>
      <c r="C8" s="24"/>
      <c r="D8" s="25"/>
    </row>
    <row r="9" spans="1:4" ht="13.5" thickBot="1">
      <c r="A9" s="2" t="s">
        <v>8</v>
      </c>
      <c r="B9" s="16">
        <v>20</v>
      </c>
      <c r="C9" s="24"/>
      <c r="D9" s="25"/>
    </row>
    <row r="10" spans="1:4" ht="13.5" thickBot="1">
      <c r="A10" s="2" t="s">
        <v>9</v>
      </c>
      <c r="B10" s="16">
        <v>0</v>
      </c>
      <c r="C10" s="24"/>
      <c r="D10" s="25"/>
    </row>
    <row r="11" spans="1:4" ht="13.5" thickBot="1">
      <c r="A11" s="2" t="s">
        <v>10</v>
      </c>
      <c r="B11" s="16">
        <v>18.4</v>
      </c>
      <c r="C11" s="24"/>
      <c r="D11" s="25"/>
    </row>
    <row r="12" spans="1:4" ht="13.5" thickBot="1">
      <c r="A12" s="2" t="s">
        <v>11</v>
      </c>
      <c r="B12" s="16">
        <v>310</v>
      </c>
      <c r="C12" s="24"/>
      <c r="D12" s="25"/>
    </row>
    <row r="13" spans="1:4" ht="13.5" thickBot="1">
      <c r="A13" s="2" t="s">
        <v>12</v>
      </c>
      <c r="B13" s="16">
        <v>0</v>
      </c>
      <c r="C13" s="24"/>
      <c r="D13" s="25"/>
    </row>
    <row r="14" spans="1:4" ht="13.5" thickBot="1">
      <c r="A14" s="2" t="s">
        <v>13</v>
      </c>
      <c r="B14" s="19">
        <v>0</v>
      </c>
      <c r="C14" s="24"/>
      <c r="D14" s="25"/>
    </row>
    <row r="15" spans="1:4" ht="13.5" thickBot="1">
      <c r="A15" s="7"/>
      <c r="B15" s="8"/>
      <c r="C15" s="5"/>
      <c r="D15" s="5"/>
    </row>
    <row r="16" spans="1:4" ht="13.5" thickBot="1">
      <c r="A16" s="2" t="s">
        <v>14</v>
      </c>
      <c r="B16" s="13">
        <v>1740</v>
      </c>
      <c r="C16" s="17"/>
      <c r="D16" s="17"/>
    </row>
    <row r="17" spans="1:4" ht="13.5" thickBot="1">
      <c r="A17" s="2" t="s">
        <v>15</v>
      </c>
      <c r="B17" s="16">
        <v>0</v>
      </c>
      <c r="C17" s="17"/>
      <c r="D17" s="17"/>
    </row>
    <row r="18" spans="1:4" ht="13.5" thickBot="1">
      <c r="A18" s="2" t="s">
        <v>16</v>
      </c>
      <c r="B18" s="19">
        <v>0</v>
      </c>
      <c r="C18" s="17"/>
      <c r="D18" s="17"/>
    </row>
    <row r="19" spans="1:4" ht="13.5" thickBot="1">
      <c r="A19" s="7"/>
      <c r="B19" s="22"/>
      <c r="C19" s="25"/>
      <c r="D19" s="25"/>
    </row>
    <row r="20" spans="1:4" ht="13.5" thickBot="1">
      <c r="A20" s="2" t="s">
        <v>17</v>
      </c>
      <c r="B20" s="23">
        <v>150</v>
      </c>
      <c r="C20" s="17"/>
      <c r="D20" s="17"/>
    </row>
    <row r="21" spans="1:4" ht="13.5" thickBot="1">
      <c r="A21" s="7"/>
      <c r="B21" s="8"/>
      <c r="C21" s="6"/>
      <c r="D21" s="6"/>
    </row>
    <row r="22" spans="1:4" ht="13.5" thickBot="1">
      <c r="A22" s="3" t="s">
        <v>18</v>
      </c>
      <c r="B22" s="19">
        <v>0</v>
      </c>
      <c r="C22" s="20">
        <v>106.1</v>
      </c>
      <c r="D22" s="21">
        <v>75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7" sqref="G7"/>
    </sheetView>
  </sheetViews>
  <sheetFormatPr defaultColWidth="11.421875" defaultRowHeight="12.75"/>
  <cols>
    <col min="1" max="3" width="13.8515625" style="1" customWidth="1"/>
    <col min="4" max="16384" width="11.421875" style="1" customWidth="1"/>
  </cols>
  <sheetData>
    <row r="1" spans="1:4" ht="14.25" thickBot="1" thickTop="1">
      <c r="A1" s="26"/>
      <c r="B1" s="27"/>
      <c r="C1" s="27"/>
      <c r="D1" s="28"/>
    </row>
    <row r="2" spans="1:4" ht="14.25" thickBot="1" thickTop="1">
      <c r="A2" s="9" t="s">
        <v>19</v>
      </c>
      <c r="B2" s="10">
        <f>(Decisions!B2*Decisions!B22)+(Decisions!C2*Decisions!C22)+(Decisions!D2*Decisions!D22)</f>
        <v>8154.8</v>
      </c>
      <c r="C2" s="10" t="s">
        <v>31</v>
      </c>
      <c r="D2" s="10">
        <f>(Decisions!B11*(Decisions!B4+Decisions!C4+Decisions!D4)*2)+(Decisions!B5*Decisions!B22*Decisions!B2+Decisions!C5*Decisions!C22*Decisions!C2+Decisions!D5*Decisions!D22*Decisions!D2)/100+(0.2*Données!B6*Decisions!B11)</f>
        <v>1500.6999999999998</v>
      </c>
    </row>
    <row r="3" spans="1:4" ht="14.25" thickBot="1" thickTop="1">
      <c r="A3" s="9" t="s">
        <v>20</v>
      </c>
      <c r="B3" s="11">
        <f>Données!B1*Decisions!B8</f>
        <v>1000</v>
      </c>
      <c r="C3" s="11" t="s">
        <v>32</v>
      </c>
      <c r="D3" s="11">
        <f>B14-D2</f>
        <v>1098.6100000000006</v>
      </c>
    </row>
    <row r="4" spans="1:4" ht="14.25" thickBot="1" thickTop="1">
      <c r="A4" s="9" t="s">
        <v>21</v>
      </c>
      <c r="B4" s="11">
        <f>Données!B3*Decisions!B11+Decisions!B9*2*1.1*Decisions!B11</f>
        <v>809.5999999999999</v>
      </c>
      <c r="C4" s="11" t="s">
        <v>33</v>
      </c>
      <c r="D4" s="11">
        <f>Données!B7</f>
        <v>135</v>
      </c>
    </row>
    <row r="5" spans="1:4" ht="14.25" thickBot="1" thickTop="1">
      <c r="A5" s="9" t="s">
        <v>22</v>
      </c>
      <c r="B5" s="11">
        <f>(Données!B2+Données!B4)/20</f>
        <v>11.15</v>
      </c>
      <c r="C5" s="11" t="s">
        <v>34</v>
      </c>
      <c r="D5" s="11">
        <f>Données!B8</f>
        <v>0</v>
      </c>
    </row>
    <row r="6" spans="1:4" ht="14.25" thickBot="1" thickTop="1">
      <c r="A6" s="9" t="s">
        <v>23</v>
      </c>
      <c r="B6" s="11">
        <f>Données!B5*(15+12)</f>
        <v>540</v>
      </c>
      <c r="C6" s="11" t="s">
        <v>35</v>
      </c>
      <c r="D6" s="11">
        <f>D4+D5</f>
        <v>135</v>
      </c>
    </row>
    <row r="7" spans="1:4" ht="14.25" thickBot="1" thickTop="1">
      <c r="A7" s="9" t="s">
        <v>24</v>
      </c>
      <c r="B7" s="11">
        <f>Données!B2-Données!B4</f>
        <v>-223</v>
      </c>
      <c r="C7" s="11" t="s">
        <v>36</v>
      </c>
      <c r="D7" s="11">
        <f>D3-D6</f>
        <v>963.6100000000006</v>
      </c>
    </row>
    <row r="8" spans="1:4" ht="14.25" thickBot="1" thickTop="1">
      <c r="A8" s="9" t="s">
        <v>25</v>
      </c>
      <c r="B8" s="11">
        <f>B3+B4+B5+B6+B7</f>
        <v>2137.75</v>
      </c>
      <c r="C8" s="11" t="s">
        <v>37</v>
      </c>
      <c r="D8" s="11">
        <f>Decisions!B14</f>
        <v>0</v>
      </c>
    </row>
    <row r="9" spans="1:4" ht="14.25" thickBot="1" thickTop="1">
      <c r="A9" s="9" t="s">
        <v>26</v>
      </c>
      <c r="B9" s="11">
        <f>B2-B8</f>
        <v>6017.05</v>
      </c>
      <c r="C9" s="11" t="s">
        <v>38</v>
      </c>
      <c r="D9" s="11">
        <f>D7-D8</f>
        <v>963.6100000000006</v>
      </c>
    </row>
    <row r="10" spans="1:4" ht="14.25" thickBot="1" thickTop="1">
      <c r="A10" s="9" t="s">
        <v>27</v>
      </c>
      <c r="B10" s="11">
        <f>Decisions!B3+Decisions!C3+Decisions!D3</f>
        <v>2550</v>
      </c>
      <c r="C10" s="11" t="s">
        <v>39</v>
      </c>
      <c r="D10" s="11">
        <f>0.2*Données!B9</f>
        <v>300</v>
      </c>
    </row>
    <row r="11" spans="1:4" ht="14.25" thickBot="1" thickTop="1">
      <c r="A11" s="9" t="s">
        <v>28</v>
      </c>
      <c r="B11" s="11">
        <f>Decisions!B20+0.05*'Compte de resultat'!B2</f>
        <v>557.74</v>
      </c>
      <c r="C11" s="11" t="s">
        <v>40</v>
      </c>
      <c r="D11" s="11">
        <f>0.05*Données!B10+0.05*Données!B11+0.08*Données!B12</f>
        <v>87</v>
      </c>
    </row>
    <row r="12" spans="1:4" ht="14.25" thickBot="1" thickTop="1">
      <c r="A12" s="9" t="s">
        <v>11</v>
      </c>
      <c r="B12" s="11">
        <f>Decisions!B12</f>
        <v>310</v>
      </c>
      <c r="C12" s="11" t="s">
        <v>41</v>
      </c>
      <c r="D12" s="11">
        <f>(D9-D10-D11)/3</f>
        <v>192.20333333333352</v>
      </c>
    </row>
    <row r="13" spans="1:4" ht="14.25" thickBot="1" thickTop="1">
      <c r="A13" s="9" t="s">
        <v>29</v>
      </c>
      <c r="B13" s="11">
        <f>B10+B11+B12</f>
        <v>3417.74</v>
      </c>
      <c r="C13" s="11" t="s">
        <v>42</v>
      </c>
      <c r="D13" s="11">
        <f>D9-D10-D11-D12</f>
        <v>384.4066666666671</v>
      </c>
    </row>
    <row r="14" spans="1:4" ht="14.25" thickBot="1" thickTop="1">
      <c r="A14" s="9" t="s">
        <v>30</v>
      </c>
      <c r="B14" s="12">
        <f>B9-B13</f>
        <v>2599.3100000000004</v>
      </c>
      <c r="C14" s="12" t="s">
        <v>43</v>
      </c>
      <c r="D14" s="12">
        <f>D13+2*D11/3</f>
        <v>442.4066666666671</v>
      </c>
    </row>
    <row r="15" ht="13.5" thickTop="1"/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20" sqref="C20"/>
    </sheetView>
  </sheetViews>
  <sheetFormatPr defaultColWidth="11.421875" defaultRowHeight="12.75"/>
  <cols>
    <col min="1" max="1" width="23.8515625" style="0" customWidth="1"/>
  </cols>
  <sheetData>
    <row r="1" spans="1:2" ht="12.75">
      <c r="A1" t="s">
        <v>44</v>
      </c>
      <c r="B1">
        <v>5</v>
      </c>
    </row>
    <row r="2" spans="1:2" ht="12.75">
      <c r="A2" t="s">
        <v>45</v>
      </c>
      <c r="B2">
        <v>0</v>
      </c>
    </row>
    <row r="3" spans="1:2" ht="12.75">
      <c r="A3" t="s">
        <v>46</v>
      </c>
      <c r="B3">
        <v>0</v>
      </c>
    </row>
    <row r="4" spans="1:2" ht="12.75">
      <c r="A4" t="s">
        <v>47</v>
      </c>
      <c r="B4">
        <v>223</v>
      </c>
    </row>
    <row r="5" spans="1:2" ht="12.75">
      <c r="A5" t="s">
        <v>48</v>
      </c>
      <c r="B5">
        <v>20</v>
      </c>
    </row>
    <row r="6" spans="1:2" ht="12.75">
      <c r="A6" t="s">
        <v>49</v>
      </c>
      <c r="B6">
        <v>27</v>
      </c>
    </row>
    <row r="7" spans="1:2" ht="12.75">
      <c r="A7" t="s">
        <v>51</v>
      </c>
      <c r="B7">
        <v>135</v>
      </c>
    </row>
    <row r="8" spans="1:2" ht="12.75">
      <c r="A8" t="s">
        <v>34</v>
      </c>
      <c r="B8">
        <v>0</v>
      </c>
    </row>
    <row r="9" spans="1:2" ht="12.75">
      <c r="A9" t="s">
        <v>52</v>
      </c>
      <c r="B9">
        <v>1500</v>
      </c>
    </row>
    <row r="10" spans="1:2" ht="12.75">
      <c r="A10" t="s">
        <v>53</v>
      </c>
      <c r="B10">
        <v>0</v>
      </c>
    </row>
    <row r="11" spans="1:2" ht="12.75">
      <c r="A11" t="s">
        <v>55</v>
      </c>
      <c r="B11">
        <v>1740</v>
      </c>
    </row>
    <row r="12" spans="1:2" ht="12.75">
      <c r="A12" t="s">
        <v>54</v>
      </c>
      <c r="B12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 de l'INSA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etudiant</dc:creator>
  <cp:keywords/>
  <dc:description/>
  <cp:lastModifiedBy>etudiant</cp:lastModifiedBy>
  <dcterms:created xsi:type="dcterms:W3CDTF">2007-10-22T14:05:04Z</dcterms:created>
  <dcterms:modified xsi:type="dcterms:W3CDTF">2007-10-22T15:09:29Z</dcterms:modified>
  <cp:category/>
  <cp:version/>
  <cp:contentType/>
  <cp:contentStatus/>
</cp:coreProperties>
</file>