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4775" windowHeight="4350"/>
  </bookViews>
  <sheets>
    <sheet name="Feuille1" sheetId="1" r:id="rId1"/>
    <sheet name="Feuille2" sheetId="2" r:id="rId2"/>
    <sheet name="Feuille3" sheetId="3" r:id="rId3"/>
  </sheets>
  <calcPr calcId="125725"/>
</workbook>
</file>

<file path=xl/calcChain.xml><?xml version="1.0" encoding="utf-8"?>
<calcChain xmlns="http://schemas.openxmlformats.org/spreadsheetml/2006/main">
  <c r="F145" i="1"/>
  <c r="J145" s="1"/>
  <c r="F144"/>
  <c r="J144" s="1"/>
  <c r="H55" l="1"/>
  <c r="F77"/>
  <c r="J77" s="1"/>
  <c r="F66"/>
  <c r="C148"/>
  <c r="C127"/>
  <c r="K83"/>
  <c r="C83"/>
  <c r="A83"/>
  <c r="C79"/>
  <c r="K79"/>
  <c r="F37"/>
  <c r="H37" s="1"/>
  <c r="U150"/>
  <c r="T150"/>
  <c r="F67"/>
  <c r="H67" s="1"/>
  <c r="A52"/>
  <c r="A45"/>
  <c r="I53"/>
  <c r="F16"/>
  <c r="J151"/>
  <c r="J150"/>
  <c r="H150"/>
  <c r="J37" l="1"/>
  <c r="M150"/>
  <c r="K151"/>
  <c r="M151" s="1"/>
  <c r="H16"/>
  <c r="J16" s="1"/>
  <c r="J67"/>
  <c r="J66"/>
  <c r="F17"/>
  <c r="H17"/>
  <c r="J17" s="1"/>
  <c r="I230"/>
  <c r="A230"/>
  <c r="I225"/>
  <c r="A225"/>
  <c r="A220"/>
  <c r="I220"/>
  <c r="I215"/>
  <c r="I210"/>
  <c r="I205"/>
  <c r="I200"/>
  <c r="I195"/>
  <c r="A215"/>
  <c r="A210"/>
  <c r="A205"/>
  <c r="A200"/>
  <c r="A195"/>
  <c r="A190"/>
  <c r="I185"/>
  <c r="A185"/>
  <c r="A180"/>
  <c r="I175"/>
  <c r="A175"/>
  <c r="I170"/>
  <c r="A170"/>
  <c r="A165"/>
  <c r="I160"/>
  <c r="A160"/>
  <c r="A154"/>
  <c r="A148"/>
  <c r="A137"/>
  <c r="I132"/>
  <c r="A132"/>
  <c r="I127"/>
  <c r="A127"/>
  <c r="I122"/>
  <c r="A122"/>
  <c r="I117"/>
  <c r="A117"/>
  <c r="A112"/>
  <c r="A107"/>
  <c r="I101"/>
  <c r="D103" s="1"/>
  <c r="A101"/>
  <c r="A93"/>
  <c r="A88"/>
  <c r="I83"/>
  <c r="I79"/>
  <c r="I39"/>
  <c r="I26"/>
  <c r="A26"/>
  <c r="I34"/>
  <c r="A33"/>
  <c r="M33" s="1"/>
  <c r="A20"/>
  <c r="I14"/>
  <c r="K14"/>
  <c r="C20" s="1"/>
  <c r="A38" l="1"/>
  <c r="M52"/>
  <c r="K20"/>
  <c r="C26" s="1"/>
  <c r="K26" s="1"/>
  <c r="C34" s="1"/>
  <c r="A64" l="1"/>
  <c r="M64"/>
  <c r="K34"/>
  <c r="C39" s="1"/>
  <c r="K39" s="1"/>
  <c r="C46" s="1"/>
  <c r="K46" s="1"/>
  <c r="C53" s="1"/>
  <c r="K53" s="1"/>
  <c r="C64" s="1"/>
  <c r="C73" s="1"/>
  <c r="K73" s="1"/>
  <c r="C88" l="1"/>
  <c r="K88" s="1"/>
  <c r="C93" s="1"/>
  <c r="K93" s="1"/>
  <c r="C101" s="1"/>
  <c r="C102" s="1"/>
  <c r="C103" s="1"/>
  <c r="K101" s="1"/>
  <c r="C107" l="1"/>
  <c r="K107" s="1"/>
  <c r="C112" s="1"/>
  <c r="K112" l="1"/>
  <c r="C117" s="1"/>
  <c r="K117" s="1"/>
  <c r="C122" s="1"/>
  <c r="C123" s="1"/>
  <c r="K122" s="1"/>
  <c r="K127" s="1"/>
  <c r="C132" s="1"/>
  <c r="K132" s="1"/>
  <c r="C137" s="1"/>
  <c r="K137" s="1"/>
  <c r="K148" s="1"/>
  <c r="K158" l="1"/>
  <c r="C154"/>
  <c r="K154" s="1"/>
  <c r="C160" l="1"/>
  <c r="K160" s="1"/>
  <c r="C165" s="1"/>
  <c r="K165" s="1"/>
  <c r="C170" s="1"/>
  <c r="K170" s="1"/>
  <c r="C175" s="1"/>
  <c r="K175" s="1"/>
  <c r="C180" s="1"/>
  <c r="K180" s="1"/>
  <c r="C185" s="1"/>
  <c r="K185" s="1"/>
  <c r="C190" s="1"/>
  <c r="K190" s="1"/>
  <c r="C195" s="1"/>
  <c r="K195" s="1"/>
  <c r="C200" s="1"/>
  <c r="K200" s="1"/>
  <c r="C205" s="1"/>
  <c r="K205" s="1"/>
  <c r="C210" s="1"/>
  <c r="K210" s="1"/>
  <c r="C215" s="1"/>
  <c r="K215" s="1"/>
  <c r="C220" s="1"/>
  <c r="K220" s="1"/>
  <c r="C225" s="1"/>
  <c r="K225" s="1"/>
  <c r="C230" s="1"/>
  <c r="K230" s="1"/>
  <c r="K159"/>
</calcChain>
</file>

<file path=xl/sharedStrings.xml><?xml version="1.0" encoding="utf-8"?>
<sst xmlns="http://schemas.openxmlformats.org/spreadsheetml/2006/main" count="515" uniqueCount="114">
  <si>
    <t xml:space="preserve">Le voyage se fera sur un  jeanneau Sun Kiss 47, voilier de 14m20 , équipé de 3 cabines doubles S.D B,  </t>
  </si>
  <si>
    <t>Électronique complète, ( Radar, Cartographie électronique, Système A.I S ", B;L.U,,</t>
  </si>
  <si>
    <t>Navtex reception météo,MOBNASA (système sécurité homme à la mer)</t>
  </si>
  <si>
    <t>Première escale</t>
  </si>
  <si>
    <t>Date départ</t>
  </si>
  <si>
    <t>H</t>
  </si>
  <si>
    <t>Nombre milles</t>
  </si>
  <si>
    <t>Vitesse moyenne</t>
  </si>
  <si>
    <t>Temps moyen</t>
  </si>
  <si>
    <t>Date arrivée</t>
  </si>
  <si>
    <t>MN</t>
  </si>
  <si>
    <t>nds</t>
  </si>
  <si>
    <t>h</t>
  </si>
  <si>
    <t>Bernard—Sylvie</t>
  </si>
  <si>
    <t>x</t>
  </si>
  <si>
    <t>Cabine 1</t>
  </si>
  <si>
    <t>Cabine 2</t>
  </si>
  <si>
    <t>milles</t>
  </si>
  <si>
    <t>MINORQUE</t>
  </si>
  <si>
    <t>CAP D'AGDE</t>
  </si>
  <si>
    <t>CAGLIARI</t>
  </si>
  <si>
    <t>TRAPANI</t>
  </si>
  <si>
    <t>CROISIERE MEDITERRANEE 2015</t>
  </si>
  <si>
    <t>Frais de participation    35 euros/jour        (Alcool non compris)</t>
  </si>
  <si>
    <t>DEPART LE  01/05/2015</t>
  </si>
  <si>
    <t>ROSAS (MONTJOUI)</t>
  </si>
  <si>
    <t>Cabine 3</t>
  </si>
  <si>
    <t>CAP AGDE------&gt;ROSAS (Espagne)</t>
  </si>
  <si>
    <t>Port de départ</t>
  </si>
  <si>
    <t>Port d'arrivée</t>
  </si>
  <si>
    <t>Port arrivée</t>
  </si>
  <si>
    <t>Acompte</t>
  </si>
  <si>
    <t xml:space="preserve">solde </t>
  </si>
  <si>
    <t>mouillage (voir selon la météo)</t>
  </si>
  <si>
    <t>mouillage '(dans la baie de Fornells)</t>
  </si>
  <si>
    <t>BALADE DANS L'ILES DE Minorque 3 jours</t>
  </si>
  <si>
    <t xml:space="preserve">MALLORQUE </t>
  </si>
  <si>
    <t>mouillage '' Baie de Pollensa</t>
  </si>
  <si>
    <t>mouillage dans la baie de Palma</t>
  </si>
  <si>
    <t>ILE DE TAGOMAGO</t>
  </si>
  <si>
    <t>X</t>
  </si>
  <si>
    <t>PORTO SAFFERANO</t>
  </si>
  <si>
    <t>COLONIA STELLA</t>
  </si>
  <si>
    <t>Mouillage ;</t>
  </si>
  <si>
    <t>ILE DE MARETTIMO</t>
  </si>
  <si>
    <t>TAORMINA</t>
  </si>
  <si>
    <t>EN PLUSIEURS ESCALES SELON LA METEO</t>
  </si>
  <si>
    <t>Mouillage au pied de l'Etna</t>
  </si>
  <si>
    <t>GIOIOSA</t>
  </si>
  <si>
    <t>TORRE SAN GIOVANI</t>
  </si>
  <si>
    <t>ORIKUMIT ( Albanie)</t>
  </si>
  <si>
    <t>LIMANI I PALLES</t>
  </si>
  <si>
    <t>mouillage ;</t>
  </si>
  <si>
    <t xml:space="preserve">MONTENEGRO </t>
  </si>
  <si>
    <t>DUBROVNIK (Croatie)</t>
  </si>
  <si>
    <t>ZADAR</t>
  </si>
  <si>
    <t xml:space="preserve">ESCALES SUR LA CROATIE : DU </t>
  </si>
  <si>
    <t>au</t>
  </si>
  <si>
    <t>STARI GRAD</t>
  </si>
  <si>
    <t>ROGOZNICA</t>
  </si>
  <si>
    <t>Mouillage</t>
  </si>
  <si>
    <t>LEZHE (Albanie)</t>
  </si>
  <si>
    <t>DURRES</t>
  </si>
  <si>
    <t xml:space="preserve">Escale en cours de route dans les iles </t>
  </si>
  <si>
    <t>ILE DE SAZAN</t>
  </si>
  <si>
    <t xml:space="preserve">PORTO PALERMO </t>
  </si>
  <si>
    <t>KASSIOPI (GRECE CORFOU)</t>
  </si>
  <si>
    <t>KONTOKALI (CORFOU)</t>
  </si>
  <si>
    <t>IGOUMINITSA</t>
  </si>
  <si>
    <t>PREVEZA</t>
  </si>
  <si>
    <t>AMFILOCHIA</t>
  </si>
  <si>
    <t>,</t>
  </si>
  <si>
    <t>Ingrid+Emmanuel</t>
  </si>
  <si>
    <t>I+E</t>
  </si>
  <si>
    <t>Bruno+Eli</t>
  </si>
  <si>
    <t>Henri</t>
  </si>
  <si>
    <t xml:space="preserve">DU 2 AU </t>
  </si>
  <si>
    <t>13x2</t>
  </si>
  <si>
    <t>Véronique</t>
  </si>
  <si>
    <t xml:space="preserve">jusqu'au 16 mai </t>
  </si>
  <si>
    <t>Murielle</t>
  </si>
  <si>
    <t>ok</t>
  </si>
  <si>
    <t>FORMETERA</t>
  </si>
  <si>
    <t>Repos du 17 au 24 mai …  dans la crique  attente Equipiers</t>
  </si>
  <si>
    <t>Angelique</t>
  </si>
  <si>
    <t>SELON LA METEO…Si vent favorable … possible départ le samedi</t>
  </si>
  <si>
    <t>SELON LA METEO…Si vent favorable … possible départ avancé</t>
  </si>
  <si>
    <t>BENOIT</t>
  </si>
  <si>
    <t xml:space="preserve">Henri arrive Zadar le 15 juillet à 22,h </t>
  </si>
  <si>
    <t>Départ le 12 aout</t>
  </si>
  <si>
    <t>EN PASSANT PAR PALERME ET REDESCENDRE LE DETROIT DE MESSINE</t>
  </si>
  <si>
    <t>SARDAIGNE  ( Golf di Oristano )CALOFORTE</t>
  </si>
  <si>
    <t>Karine</t>
  </si>
  <si>
    <t>Escale à MERCURI</t>
  </si>
  <si>
    <t>40 MN PAR JOUR</t>
  </si>
  <si>
    <t>Repos au Montenegro  :  Arrivée de Morgan + Mathieu le 7 juillet à Dubrovnik</t>
  </si>
  <si>
    <t>Du 7 juillet au 17 Juillet balade dans les Iles de Croatie et 2 jours à Monténégro</t>
  </si>
  <si>
    <t>Arrivée le 17 juillet de Bruno</t>
  </si>
  <si>
    <t>Voir avec Henri pour qu'il descende à Dubrov le 17</t>
  </si>
  <si>
    <t>Françoise</t>
  </si>
  <si>
    <t xml:space="preserve">arrive le 15 mai   à  Palma à 8 h ..  Retour le </t>
  </si>
  <si>
    <t>Retour le 21 mai</t>
  </si>
  <si>
    <t>MATHIEU+I</t>
  </si>
  <si>
    <t>DUBROVNIK</t>
  </si>
  <si>
    <t>MORGAN+G</t>
  </si>
  <si>
    <t>DU 23 JUIN AU 7 JUILLET 1 CABINE DE LIBRE VOIR 2</t>
  </si>
  <si>
    <t>DU 7 JUIN AU 7 JUILLET 1 CABINE DE LIBRE VOIR 2</t>
  </si>
  <si>
    <t>veronique</t>
  </si>
  <si>
    <t>arrive le 9 à Zadar.. Jusqu'au 23 départ Corfou</t>
  </si>
  <si>
    <t>ALLER/ RETOUR LE 29 MAI  ( DE PALMA)</t>
  </si>
  <si>
    <t>DU 16 MAI AU 24 MAI   UNE CABINE DE LIBRE</t>
  </si>
  <si>
    <t>Roberto</t>
  </si>
  <si>
    <t>Confort à bord :      Chauffage air pulsée , eau chaude, alimentation 220 volts par groupe électrogène,Télévision,  Wifi</t>
  </si>
  <si>
    <t>Alain</t>
  </si>
</sst>
</file>

<file path=xl/styles.xml><?xml version="1.0" encoding="utf-8"?>
<styleSheet xmlns="http://schemas.openxmlformats.org/spreadsheetml/2006/main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&quot; &quot;d&quot; &quot;mmm&quot; &quot;yy"/>
    <numFmt numFmtId="165" formatCode="&quot; &quot;#,##0.00&quot; € &quot;;&quot;-&quot;#,##0.00&quot; € &quot;;&quot; -&quot;#&quot; € &quot;;@&quot; &quot;"/>
    <numFmt numFmtId="166" formatCode="#,##0.00&quot; &quot;[$€-40C];[Red]&quot;-&quot;#,##0.00&quot; &quot;[$€-40C]"/>
    <numFmt numFmtId="167" formatCode="_-* #,##0\ &quot;€&quot;_-;\-* #,##0\ &quot;€&quot;_-;_-* &quot;-&quot;??\ &quot;€&quot;_-;_-@_-"/>
    <numFmt numFmtId="168" formatCode="#,##0.00\ [$€-40C];[Red]#,##0.00\ [$€-40C]"/>
    <numFmt numFmtId="169" formatCode="_-* #,##0.0000000\ &quot;€&quot;_-;\-* #,##0.0000000\ &quot;€&quot;_-;_-* &quot;-&quot;??\ &quot;€&quot;_-;_-@_-"/>
    <numFmt numFmtId="170" formatCode="_-* #,##0\ [$€-40C]_-;\-* #,##0\ [$€-40C]_-;_-* &quot;-&quot;??\ [$€-40C]_-;_-@_-"/>
  </numFmts>
  <fonts count="34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28"/>
      <color rgb="FFC5000B"/>
      <name val="Arial"/>
      <family val="2"/>
    </font>
    <font>
      <sz val="12"/>
      <color theme="1"/>
      <name val="Arial"/>
      <family val="2"/>
    </font>
    <font>
      <sz val="12"/>
      <color theme="1"/>
      <name val="Arial1"/>
    </font>
    <font>
      <b/>
      <u/>
      <sz val="14"/>
      <color rgb="FF0000FF"/>
      <name val="Arial1"/>
    </font>
    <font>
      <b/>
      <u/>
      <sz val="11"/>
      <color rgb="FF0000FF"/>
      <name val="Arial"/>
      <family val="2"/>
    </font>
    <font>
      <b/>
      <sz val="12"/>
      <color theme="1"/>
      <name val="Arial1"/>
    </font>
    <font>
      <b/>
      <sz val="10"/>
      <color theme="1"/>
      <name val="Times New Roman"/>
      <family val="1"/>
    </font>
    <font>
      <b/>
      <sz val="16"/>
      <color rgb="FFFF0000"/>
      <name val="Arial1"/>
    </font>
    <font>
      <b/>
      <sz val="12"/>
      <color rgb="FFFF0000"/>
      <name val="Arial1"/>
    </font>
    <font>
      <b/>
      <sz val="12"/>
      <color rgb="FF0000FF"/>
      <name val="Arial"/>
      <family val="2"/>
    </font>
    <font>
      <b/>
      <sz val="12"/>
      <color rgb="FF0000FF"/>
      <name val="Arial1"/>
    </font>
    <font>
      <sz val="11"/>
      <color rgb="FF00FF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1"/>
    </font>
    <font>
      <sz val="11"/>
      <color rgb="FFFFFFFF"/>
      <name val="Arial"/>
      <family val="2"/>
    </font>
    <font>
      <b/>
      <sz val="12"/>
      <color rgb="FFFF0000"/>
      <name val="Arial"/>
      <family val="2"/>
    </font>
    <font>
      <b/>
      <i/>
      <u/>
      <sz val="11"/>
      <color rgb="FF00AE00"/>
      <name val="Arial"/>
      <family val="2"/>
    </font>
    <font>
      <sz val="11"/>
      <color rgb="FFFF0000"/>
      <name val="Arial"/>
      <family val="2"/>
    </font>
    <font>
      <b/>
      <i/>
      <u/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FFFF"/>
      <name val="Arial"/>
      <family val="2"/>
    </font>
    <font>
      <sz val="12"/>
      <color rgb="FFFFFFFF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rgb="FF00B0F0"/>
      <name val="Arial"/>
      <family val="2"/>
    </font>
    <font>
      <b/>
      <sz val="12"/>
      <color rgb="FF00B0F0"/>
      <name val="Arial"/>
      <family val="2"/>
    </font>
    <font>
      <b/>
      <sz val="14"/>
      <color rgb="FFFF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i/>
      <u/>
      <sz val="11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23FF23"/>
        <bgColor rgb="FF23FF23"/>
      </patternFill>
    </fill>
    <fill>
      <patternFill patternType="solid">
        <fgColor rgb="FFFFFF99"/>
        <bgColor rgb="FFFFFF99"/>
      </patternFill>
    </fill>
    <fill>
      <patternFill patternType="solid">
        <fgColor rgb="FF3DEB3D"/>
        <bgColor rgb="FF3DEB3D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9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99"/>
      </patternFill>
    </fill>
    <fill>
      <patternFill patternType="solid">
        <fgColor theme="0"/>
        <bgColor rgb="FF3DEB3D"/>
      </patternFill>
    </fill>
    <fill>
      <patternFill patternType="solid">
        <fgColor theme="0"/>
        <bgColor rgb="FF23FF23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12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3" borderId="0" xfId="0" applyFont="1" applyFill="1"/>
    <xf numFmtId="164" fontId="7" fillId="3" borderId="0" xfId="0" applyNumberFormat="1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8" fillId="3" borderId="0" xfId="0" applyFont="1" applyFill="1"/>
    <xf numFmtId="0" fontId="0" fillId="3" borderId="0" xfId="0" applyFill="1"/>
    <xf numFmtId="164" fontId="0" fillId="3" borderId="0" xfId="0" applyNumberFormat="1" applyFill="1"/>
    <xf numFmtId="0" fontId="9" fillId="0" borderId="0" xfId="0" applyFont="1" applyAlignment="1">
      <alignment wrapText="1"/>
    </xf>
    <xf numFmtId="0" fontId="10" fillId="0" borderId="0" xfId="0" applyFont="1"/>
    <xf numFmtId="0" fontId="11" fillId="0" borderId="0" xfId="0" applyFont="1" applyAlignment="1"/>
    <xf numFmtId="0" fontId="13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14" fillId="0" borderId="0" xfId="0" applyFont="1" applyFill="1"/>
    <xf numFmtId="0" fontId="15" fillId="0" borderId="0" xfId="0" applyFont="1" applyFill="1"/>
    <xf numFmtId="0" fontId="12" fillId="0" borderId="0" xfId="0" applyFont="1" applyFill="1" applyAlignment="1">
      <alignment horizontal="center"/>
    </xf>
    <xf numFmtId="164" fontId="16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1" fillId="4" borderId="0" xfId="0" applyFont="1" applyFill="1" applyAlignment="1"/>
    <xf numFmtId="164" fontId="0" fillId="5" borderId="0" xfId="0" applyNumberFormat="1" applyFill="1"/>
    <xf numFmtId="0" fontId="0" fillId="5" borderId="0" xfId="0" applyFill="1" applyAlignment="1">
      <alignment horizontal="center"/>
    </xf>
    <xf numFmtId="0" fontId="0" fillId="5" borderId="0" xfId="0" applyFill="1"/>
    <xf numFmtId="2" fontId="0" fillId="5" borderId="0" xfId="0" applyNumberFormat="1" applyFill="1"/>
    <xf numFmtId="0" fontId="11" fillId="6" borderId="0" xfId="0" applyFont="1" applyFill="1" applyAlignment="1"/>
    <xf numFmtId="0" fontId="0" fillId="5" borderId="0" xfId="0" applyFill="1" applyAlignment="1">
      <alignment horizontal="left"/>
    </xf>
    <xf numFmtId="0" fontId="17" fillId="0" borderId="0" xfId="0" applyFont="1" applyAlignment="1"/>
    <xf numFmtId="2" fontId="0" fillId="0" borderId="0" xfId="0" applyNumberFormat="1" applyFill="1"/>
    <xf numFmtId="164" fontId="0" fillId="0" borderId="0" xfId="0" applyNumberFormat="1" applyFill="1"/>
    <xf numFmtId="0" fontId="0" fillId="7" borderId="0" xfId="0" applyFill="1" applyAlignment="1">
      <alignment horizontal="center"/>
    </xf>
    <xf numFmtId="0" fontId="0" fillId="0" borderId="0" xfId="0" applyFill="1" applyAlignment="1">
      <alignment horizontal="right"/>
    </xf>
    <xf numFmtId="166" fontId="18" fillId="0" borderId="0" xfId="0" applyNumberFormat="1" applyFont="1"/>
    <xf numFmtId="0" fontId="11" fillId="4" borderId="0" xfId="0" applyFont="1" applyFill="1"/>
    <xf numFmtId="0" fontId="11" fillId="0" borderId="0" xfId="0" applyFont="1"/>
    <xf numFmtId="0" fontId="0" fillId="7" borderId="0" xfId="0" applyFill="1"/>
    <xf numFmtId="165" fontId="0" fillId="0" borderId="0" xfId="0" applyNumberFormat="1" applyFill="1"/>
    <xf numFmtId="0" fontId="19" fillId="4" borderId="0" xfId="0" applyFont="1" applyFill="1"/>
    <xf numFmtId="0" fontId="20" fillId="0" borderId="0" xfId="0" applyFont="1" applyFill="1" applyAlignment="1">
      <alignment horizontal="center"/>
    </xf>
    <xf numFmtId="0" fontId="21" fillId="0" borderId="0" xfId="0" applyFont="1"/>
    <xf numFmtId="0" fontId="22" fillId="0" borderId="0" xfId="0" applyFont="1" applyFill="1" applyAlignment="1">
      <alignment horizontal="center"/>
    </xf>
    <xf numFmtId="0" fontId="22" fillId="0" borderId="0" xfId="0" applyFont="1" applyFill="1"/>
    <xf numFmtId="164" fontId="21" fillId="0" borderId="0" xfId="0" applyNumberFormat="1" applyFont="1" applyFill="1"/>
    <xf numFmtId="0" fontId="23" fillId="0" borderId="0" xfId="0" applyFont="1"/>
    <xf numFmtId="0" fontId="19" fillId="0" borderId="0" xfId="0" applyFont="1" applyFill="1"/>
    <xf numFmtId="0" fontId="18" fillId="0" borderId="0" xfId="0" applyFont="1"/>
    <xf numFmtId="0" fontId="24" fillId="0" borderId="0" xfId="0" applyFont="1" applyFill="1" applyAlignment="1">
      <alignment horizontal="center"/>
    </xf>
    <xf numFmtId="0" fontId="24" fillId="0" borderId="0" xfId="0" applyFont="1" applyFill="1"/>
    <xf numFmtId="166" fontId="25" fillId="0" borderId="0" xfId="0" applyNumberFormat="1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164" fontId="0" fillId="10" borderId="0" xfId="0" applyNumberFormat="1" applyFill="1"/>
    <xf numFmtId="0" fontId="4" fillId="10" borderId="0" xfId="0" applyFont="1" applyFill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0" fillId="8" borderId="0" xfId="0" applyFill="1"/>
    <xf numFmtId="2" fontId="0" fillId="8" borderId="0" xfId="0" applyNumberFormat="1" applyFill="1"/>
    <xf numFmtId="164" fontId="0" fillId="8" borderId="0" xfId="0" applyNumberFormat="1" applyFill="1"/>
    <xf numFmtId="165" fontId="0" fillId="8" borderId="0" xfId="0" applyNumberFormat="1" applyFill="1"/>
    <xf numFmtId="0" fontId="11" fillId="11" borderId="0" xfId="0" applyFont="1" applyFill="1" applyAlignment="1"/>
    <xf numFmtId="0" fontId="11" fillId="12" borderId="0" xfId="0" applyFont="1" applyFill="1"/>
    <xf numFmtId="166" fontId="0" fillId="2" borderId="0" xfId="0" applyNumberFormat="1" applyFill="1" applyAlignment="1">
      <alignment horizontal="left"/>
    </xf>
    <xf numFmtId="166" fontId="0" fillId="0" borderId="0" xfId="0" applyNumberFormat="1" applyAlignment="1">
      <alignment horizontal="left"/>
    </xf>
    <xf numFmtId="166" fontId="0" fillId="3" borderId="0" xfId="0" applyNumberFormat="1" applyFill="1" applyAlignment="1">
      <alignment horizontal="left"/>
    </xf>
    <xf numFmtId="166" fontId="15" fillId="0" borderId="0" xfId="0" applyNumberFormat="1" applyFont="1" applyFill="1" applyAlignment="1">
      <alignment horizontal="left"/>
    </xf>
    <xf numFmtId="166" fontId="16" fillId="0" borderId="0" xfId="0" applyNumberFormat="1" applyFont="1" applyAlignment="1">
      <alignment horizontal="left"/>
    </xf>
    <xf numFmtId="166" fontId="0" fillId="5" borderId="0" xfId="0" applyNumberFormat="1" applyFill="1" applyAlignment="1">
      <alignment horizontal="left"/>
    </xf>
    <xf numFmtId="166" fontId="0" fillId="0" borderId="0" xfId="0" applyNumberFormat="1" applyFill="1" applyAlignment="1">
      <alignment horizontal="left"/>
    </xf>
    <xf numFmtId="166" fontId="0" fillId="8" borderId="0" xfId="0" applyNumberFormat="1" applyFill="1" applyAlignment="1">
      <alignment horizontal="left"/>
    </xf>
    <xf numFmtId="166" fontId="0" fillId="7" borderId="0" xfId="0" applyNumberFormat="1" applyFill="1" applyAlignment="1">
      <alignment horizontal="left"/>
    </xf>
    <xf numFmtId="166" fontId="21" fillId="0" borderId="0" xfId="0" applyNumberFormat="1" applyFont="1" applyFill="1" applyAlignment="1">
      <alignment horizontal="left"/>
    </xf>
    <xf numFmtId="166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166" fontId="24" fillId="0" borderId="0" xfId="0" applyNumberFormat="1" applyFont="1" applyFill="1" applyAlignment="1">
      <alignment horizontal="left"/>
    </xf>
    <xf numFmtId="1" fontId="2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9" fillId="9" borderId="0" xfId="0" applyFont="1" applyFill="1"/>
    <xf numFmtId="0" fontId="4" fillId="9" borderId="0" xfId="0" applyFont="1" applyFill="1"/>
    <xf numFmtId="166" fontId="4" fillId="9" borderId="0" xfId="0" applyNumberFormat="1" applyFont="1" applyFill="1" applyAlignment="1">
      <alignment horizontal="left"/>
    </xf>
    <xf numFmtId="166" fontId="28" fillId="9" borderId="0" xfId="0" applyNumberFormat="1" applyFont="1" applyFill="1" applyAlignment="1">
      <alignment horizontal="left"/>
    </xf>
    <xf numFmtId="16" fontId="4" fillId="0" borderId="0" xfId="0" applyNumberFormat="1" applyFont="1"/>
    <xf numFmtId="15" fontId="4" fillId="0" borderId="0" xfId="0" applyNumberFormat="1" applyFont="1"/>
    <xf numFmtId="0" fontId="30" fillId="0" borderId="0" xfId="0" applyFont="1" applyFill="1" applyAlignment="1">
      <alignment horizontal="right"/>
    </xf>
    <xf numFmtId="44" fontId="0" fillId="0" borderId="0" xfId="5" applyFont="1"/>
    <xf numFmtId="0" fontId="19" fillId="0" borderId="0" xfId="0" applyFont="1"/>
    <xf numFmtId="166" fontId="31" fillId="0" borderId="0" xfId="0" applyNumberFormat="1" applyFont="1" applyFill="1" applyAlignment="1">
      <alignment horizontal="left"/>
    </xf>
    <xf numFmtId="0" fontId="31" fillId="0" borderId="0" xfId="0" applyFont="1"/>
    <xf numFmtId="0" fontId="31" fillId="0" borderId="0" xfId="0" applyFont="1" applyAlignment="1">
      <alignment horizontal="center"/>
    </xf>
    <xf numFmtId="166" fontId="31" fillId="0" borderId="0" xfId="0" applyNumberFormat="1" applyFont="1" applyAlignment="1">
      <alignment horizontal="left"/>
    </xf>
    <xf numFmtId="0" fontId="27" fillId="7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166" fontId="27" fillId="0" borderId="0" xfId="0" applyNumberFormat="1" applyFont="1" applyAlignment="1">
      <alignment horizontal="left"/>
    </xf>
    <xf numFmtId="164" fontId="27" fillId="0" borderId="0" xfId="0" applyNumberFormat="1" applyFont="1"/>
    <xf numFmtId="0" fontId="23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/>
    <xf numFmtId="2" fontId="31" fillId="0" borderId="0" xfId="0" applyNumberFormat="1" applyFont="1" applyFill="1"/>
    <xf numFmtId="164" fontId="31" fillId="0" borderId="0" xfId="0" applyNumberFormat="1" applyFont="1" applyFill="1"/>
    <xf numFmtId="167" fontId="31" fillId="0" borderId="0" xfId="5" applyNumberFormat="1" applyFont="1" applyFill="1" applyAlignment="1">
      <alignment horizontal="center"/>
    </xf>
    <xf numFmtId="44" fontId="32" fillId="0" borderId="0" xfId="5" applyFont="1"/>
    <xf numFmtId="9" fontId="31" fillId="0" borderId="0" xfId="0" applyNumberFormat="1" applyFont="1" applyFill="1" applyAlignment="1">
      <alignment horizontal="center"/>
    </xf>
    <xf numFmtId="166" fontId="31" fillId="0" borderId="0" xfId="0" applyNumberFormat="1" applyFont="1" applyFill="1"/>
    <xf numFmtId="44" fontId="31" fillId="0" borderId="0" xfId="5" applyFont="1" applyFill="1"/>
    <xf numFmtId="170" fontId="31" fillId="0" borderId="0" xfId="0" applyNumberFormat="1" applyFont="1"/>
    <xf numFmtId="0" fontId="31" fillId="0" borderId="0" xfId="0" applyFont="1" applyFill="1" applyAlignment="1">
      <alignment horizontal="right"/>
    </xf>
    <xf numFmtId="166" fontId="31" fillId="0" borderId="0" xfId="0" applyNumberFormat="1" applyFont="1"/>
    <xf numFmtId="0" fontId="33" fillId="0" borderId="0" xfId="0" applyFont="1" applyFill="1" applyAlignment="1">
      <alignment horizontal="center"/>
    </xf>
    <xf numFmtId="0" fontId="33" fillId="0" borderId="0" xfId="0" applyFont="1" applyFill="1"/>
    <xf numFmtId="0" fontId="31" fillId="7" borderId="0" xfId="0" applyFont="1" applyFill="1" applyAlignment="1">
      <alignment horizontal="center"/>
    </xf>
    <xf numFmtId="0" fontId="31" fillId="8" borderId="0" xfId="0" applyFont="1" applyFill="1" applyAlignment="1">
      <alignment horizontal="center"/>
    </xf>
    <xf numFmtId="43" fontId="31" fillId="0" borderId="0" xfId="6" applyFont="1"/>
    <xf numFmtId="169" fontId="31" fillId="0" borderId="0" xfId="5" applyNumberFormat="1" applyFont="1"/>
    <xf numFmtId="44" fontId="31" fillId="0" borderId="0" xfId="5" applyFont="1"/>
    <xf numFmtId="9" fontId="31" fillId="0" borderId="0" xfId="0" applyNumberFormat="1" applyFont="1"/>
    <xf numFmtId="168" fontId="31" fillId="0" borderId="0" xfId="0" applyNumberFormat="1" applyFont="1"/>
  </cellXfs>
  <cellStyles count="7">
    <cellStyle name="Heading" xfId="1"/>
    <cellStyle name="Heading1" xfId="2"/>
    <cellStyle name="Milliers" xfId="6" builtinId="3"/>
    <cellStyle name="Monétaire" xfId="5" builtinId="4"/>
    <cellStyle name="Normal" xfId="0" builtinId="0" customBuiltin="1"/>
    <cellStyle name="Result" xfId="3"/>
    <cellStyle name="Resul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4"/>
  <sheetViews>
    <sheetView tabSelected="1" zoomScale="120" zoomScaleNormal="120" workbookViewId="0">
      <selection activeCell="D16" sqref="D16"/>
    </sheetView>
  </sheetViews>
  <sheetFormatPr baseColWidth="10" defaultRowHeight="15"/>
  <cols>
    <col min="1" max="1" width="19.125" customWidth="1"/>
    <col min="2" max="2" width="9.375" customWidth="1"/>
    <col min="3" max="3" width="14.375" customWidth="1"/>
    <col min="4" max="4" width="5.875" style="5" customWidth="1"/>
    <col min="5" max="5" width="7.625" customWidth="1"/>
    <col min="6" max="6" width="10.75" customWidth="1"/>
    <col min="7" max="7" width="4.75" customWidth="1"/>
    <col min="8" max="8" width="8" customWidth="1"/>
    <col min="9" max="9" width="7.125" customWidth="1"/>
    <col min="10" max="10" width="8.25" style="72" customWidth="1"/>
    <col min="11" max="11" width="13.5" customWidth="1"/>
    <col min="12" max="12" width="3.25" customWidth="1"/>
    <col min="13" max="13" width="20" customWidth="1"/>
    <col min="14" max="16" width="10.75" style="6" customWidth="1"/>
    <col min="17" max="19" width="10.75" customWidth="1"/>
    <col min="20" max="20" width="19.875" customWidth="1"/>
    <col min="21" max="21" width="29.75" customWidth="1"/>
    <col min="22" max="22" width="33.75" customWidth="1"/>
    <col min="23" max="23" width="3.125" customWidth="1"/>
    <col min="24" max="24" width="22.375" customWidth="1"/>
    <col min="25" max="1019" width="10.75" customWidth="1"/>
  </cols>
  <sheetData>
    <row r="1" spans="1:14" ht="35.25">
      <c r="A1" s="1"/>
      <c r="B1" s="1"/>
      <c r="C1" s="1"/>
      <c r="D1" s="2"/>
      <c r="E1" s="1"/>
      <c r="F1" s="1"/>
      <c r="G1" s="1"/>
      <c r="H1" s="1"/>
      <c r="I1" s="1"/>
      <c r="J1" s="71"/>
      <c r="K1" s="3" t="s">
        <v>22</v>
      </c>
      <c r="L1" s="1"/>
      <c r="M1" s="1"/>
    </row>
    <row r="2" spans="1:14">
      <c r="C2" s="4"/>
      <c r="I2" s="4"/>
    </row>
    <row r="3" spans="1:14">
      <c r="C3" s="4"/>
      <c r="K3" s="4"/>
    </row>
    <row r="4" spans="1:14">
      <c r="A4" s="6" t="s">
        <v>0</v>
      </c>
      <c r="C4" s="4"/>
      <c r="K4" s="4"/>
    </row>
    <row r="5" spans="1:14">
      <c r="A5" s="6" t="s">
        <v>1</v>
      </c>
      <c r="B5" s="7"/>
      <c r="C5" s="4"/>
      <c r="K5" s="4"/>
    </row>
    <row r="6" spans="1:14">
      <c r="A6" s="8" t="s">
        <v>2</v>
      </c>
      <c r="B6" s="9"/>
      <c r="K6" s="4"/>
    </row>
    <row r="7" spans="1:14">
      <c r="A7" s="6" t="s">
        <v>112</v>
      </c>
      <c r="C7" s="4"/>
      <c r="K7" s="4"/>
    </row>
    <row r="8" spans="1:14">
      <c r="C8" s="4"/>
      <c r="K8" s="4"/>
    </row>
    <row r="9" spans="1:14" ht="18">
      <c r="A9" s="10" t="s">
        <v>23</v>
      </c>
      <c r="B9" s="10"/>
      <c r="C9" s="11"/>
      <c r="D9" s="12"/>
      <c r="E9" s="13"/>
      <c r="F9" s="14"/>
      <c r="G9" s="15"/>
      <c r="H9" s="15"/>
      <c r="I9" s="15"/>
      <c r="J9" s="73"/>
      <c r="K9" s="16"/>
      <c r="M9" s="17"/>
    </row>
    <row r="10" spans="1:14">
      <c r="C10" s="4"/>
      <c r="K10" s="4"/>
    </row>
    <row r="11" spans="1:14" ht="20.25">
      <c r="A11" s="18" t="s">
        <v>24</v>
      </c>
      <c r="B11" s="18"/>
      <c r="C11" s="4"/>
      <c r="K11" s="4"/>
      <c r="M11" s="19"/>
    </row>
    <row r="12" spans="1:14" ht="15.75">
      <c r="C12" s="21"/>
      <c r="D12" s="22"/>
      <c r="E12" s="23"/>
      <c r="F12" s="24" t="s">
        <v>3</v>
      </c>
      <c r="G12" s="25"/>
      <c r="H12" s="24"/>
      <c r="I12" s="24" t="s">
        <v>27</v>
      </c>
      <c r="J12" s="74"/>
      <c r="K12" s="24"/>
    </row>
    <row r="13" spans="1:14" ht="15.75">
      <c r="A13" t="s">
        <v>28</v>
      </c>
      <c r="C13" s="26" t="s">
        <v>4</v>
      </c>
      <c r="D13" s="27" t="s">
        <v>5</v>
      </c>
      <c r="E13" s="28" t="s">
        <v>6</v>
      </c>
      <c r="F13" s="28"/>
      <c r="G13" s="29" t="s">
        <v>7</v>
      </c>
      <c r="H13" s="28"/>
      <c r="I13" s="28" t="s">
        <v>8</v>
      </c>
      <c r="J13" s="75"/>
      <c r="K13" s="26" t="s">
        <v>9</v>
      </c>
      <c r="M13" t="s">
        <v>29</v>
      </c>
    </row>
    <row r="14" spans="1:14" ht="15.75">
      <c r="A14" s="30" t="s">
        <v>19</v>
      </c>
      <c r="B14" s="19"/>
      <c r="C14" s="31">
        <v>42125</v>
      </c>
      <c r="D14" s="32">
        <v>9</v>
      </c>
      <c r="E14" s="32">
        <v>50</v>
      </c>
      <c r="F14" s="33" t="s">
        <v>10</v>
      </c>
      <c r="G14" s="32">
        <v>5</v>
      </c>
      <c r="H14" s="33" t="s">
        <v>11</v>
      </c>
      <c r="I14" s="34">
        <f>E14/G14</f>
        <v>10</v>
      </c>
      <c r="J14" s="76" t="s">
        <v>12</v>
      </c>
      <c r="K14" s="31">
        <f>C14</f>
        <v>42125</v>
      </c>
      <c r="L14" s="33">
        <v>19</v>
      </c>
      <c r="M14" s="35" t="s">
        <v>25</v>
      </c>
      <c r="N14" s="6" t="s">
        <v>33</v>
      </c>
    </row>
    <row r="15" spans="1:14" ht="15.75">
      <c r="A15" s="36" t="s">
        <v>13</v>
      </c>
      <c r="B15" s="37" t="s">
        <v>14</v>
      </c>
      <c r="C15" s="31"/>
      <c r="D15" s="59"/>
      <c r="E15" s="105"/>
      <c r="F15" s="106"/>
      <c r="G15" s="105"/>
      <c r="H15" s="106" t="s">
        <v>31</v>
      </c>
      <c r="I15" s="107"/>
      <c r="J15" s="95" t="s">
        <v>32</v>
      </c>
      <c r="K15" s="108"/>
      <c r="L15" s="21"/>
      <c r="M15" s="19"/>
    </row>
    <row r="16" spans="1:14" ht="15.75">
      <c r="A16" s="36" t="s">
        <v>15</v>
      </c>
      <c r="B16" s="37" t="s">
        <v>80</v>
      </c>
      <c r="C16" s="31"/>
      <c r="D16" s="99"/>
      <c r="E16" s="109">
        <v>35</v>
      </c>
      <c r="F16" s="110">
        <f>E16*D16</f>
        <v>0</v>
      </c>
      <c r="G16" s="111">
        <v>0.3</v>
      </c>
      <c r="H16" s="112">
        <f>G16*F16</f>
        <v>0</v>
      </c>
      <c r="I16" s="113"/>
      <c r="J16" s="95">
        <f>F16-H16</f>
        <v>0</v>
      </c>
      <c r="K16" s="113"/>
      <c r="L16" s="21"/>
    </row>
    <row r="17" spans="1:14" ht="15.75">
      <c r="A17" s="36" t="s">
        <v>16</v>
      </c>
      <c r="B17" s="37" t="s">
        <v>72</v>
      </c>
      <c r="C17" s="31"/>
      <c r="D17" s="99">
        <v>20</v>
      </c>
      <c r="E17" s="114">
        <v>35</v>
      </c>
      <c r="F17" s="110">
        <f>E17*D17</f>
        <v>700</v>
      </c>
      <c r="G17" s="111">
        <v>0.3</v>
      </c>
      <c r="H17" s="112">
        <f>G17*F17</f>
        <v>210</v>
      </c>
      <c r="I17" s="107" t="s">
        <v>81</v>
      </c>
      <c r="J17" s="95">
        <f>F17-H17</f>
        <v>490</v>
      </c>
      <c r="K17" s="112">
        <v>0</v>
      </c>
      <c r="L17" s="21"/>
      <c r="M17" s="19"/>
    </row>
    <row r="18" spans="1:14" ht="15.75">
      <c r="A18" s="36" t="s">
        <v>26</v>
      </c>
      <c r="C18" s="31"/>
      <c r="D18" s="40"/>
      <c r="E18" s="115"/>
      <c r="F18" s="115"/>
      <c r="G18" s="96"/>
      <c r="H18" s="116"/>
      <c r="I18" s="107"/>
      <c r="J18" s="95"/>
      <c r="K18" s="112">
        <v>0</v>
      </c>
      <c r="L18" s="21"/>
      <c r="M18" s="19"/>
    </row>
    <row r="19" spans="1:14" ht="15.75">
      <c r="A19" s="36"/>
      <c r="B19" s="37"/>
      <c r="C19" s="31"/>
      <c r="D19" s="40"/>
      <c r="E19" s="41"/>
      <c r="F19" s="65" t="s">
        <v>85</v>
      </c>
      <c r="G19" s="21"/>
      <c r="H19" s="21"/>
      <c r="I19" s="38"/>
      <c r="J19" s="77"/>
      <c r="K19" s="21"/>
      <c r="L19" s="21"/>
      <c r="M19" s="19"/>
    </row>
    <row r="20" spans="1:14" ht="15.75">
      <c r="A20" s="30" t="str">
        <f>M14</f>
        <v>ROSAS (MONTJOUI)</v>
      </c>
      <c r="B20" s="19"/>
      <c r="C20" s="31">
        <f>K14+2</f>
        <v>42127</v>
      </c>
      <c r="D20" s="32">
        <v>9</v>
      </c>
      <c r="E20" s="32">
        <v>131</v>
      </c>
      <c r="F20" s="33" t="s">
        <v>10</v>
      </c>
      <c r="G20" s="32">
        <v>5</v>
      </c>
      <c r="H20" s="33" t="s">
        <v>11</v>
      </c>
      <c r="I20" s="34">
        <v>26.2</v>
      </c>
      <c r="J20" s="76" t="s">
        <v>12</v>
      </c>
      <c r="K20" s="31">
        <f>C20+1</f>
        <v>42128</v>
      </c>
      <c r="L20" s="33">
        <v>12</v>
      </c>
      <c r="M20" s="35" t="s">
        <v>18</v>
      </c>
      <c r="N20" s="6" t="s">
        <v>34</v>
      </c>
    </row>
    <row r="21" spans="1:14" ht="15.75">
      <c r="A21" s="36" t="s">
        <v>13</v>
      </c>
      <c r="B21" s="19" t="s">
        <v>40</v>
      </c>
      <c r="C21" s="31"/>
      <c r="D21" s="59"/>
      <c r="E21" s="59"/>
      <c r="G21" s="59"/>
      <c r="H21" s="65"/>
      <c r="I21" s="66"/>
      <c r="J21" s="78"/>
      <c r="K21" s="67"/>
      <c r="L21" s="65"/>
      <c r="M21" s="69"/>
    </row>
    <row r="22" spans="1:14" ht="15.75">
      <c r="A22" s="36" t="s">
        <v>15</v>
      </c>
      <c r="B22" s="37" t="s">
        <v>80</v>
      </c>
      <c r="C22" s="31"/>
      <c r="D22" s="59"/>
      <c r="E22" s="59"/>
      <c r="F22" s="65"/>
      <c r="G22" s="59"/>
      <c r="H22" s="65"/>
      <c r="I22" s="66"/>
      <c r="J22" s="78"/>
      <c r="K22" s="67"/>
      <c r="L22" s="65"/>
      <c r="M22" s="69"/>
    </row>
    <row r="23" spans="1:14" ht="15.75">
      <c r="A23" s="36" t="s">
        <v>16</v>
      </c>
      <c r="B23" s="19" t="s">
        <v>73</v>
      </c>
      <c r="C23" s="61"/>
      <c r="D23" s="60"/>
      <c r="E23" s="62" t="s">
        <v>35</v>
      </c>
      <c r="F23" s="63"/>
      <c r="G23" s="64"/>
      <c r="H23" s="63"/>
      <c r="I23" s="66"/>
      <c r="J23" s="78"/>
      <c r="K23" s="67"/>
      <c r="L23" s="65"/>
      <c r="M23" s="69"/>
    </row>
    <row r="24" spans="1:14" ht="15.75">
      <c r="A24" s="36" t="s">
        <v>26</v>
      </c>
      <c r="C24" s="31"/>
      <c r="D24" s="59"/>
      <c r="E24" s="59"/>
      <c r="F24" s="65"/>
      <c r="G24" s="59"/>
      <c r="H24" s="65"/>
      <c r="I24" s="66"/>
      <c r="J24" s="78"/>
      <c r="K24" s="67"/>
      <c r="L24" s="65"/>
      <c r="M24" s="69"/>
    </row>
    <row r="25" spans="1:14" ht="15.75">
      <c r="A25" s="35"/>
      <c r="B25" s="19"/>
      <c r="C25" s="31"/>
      <c r="D25" s="59"/>
      <c r="E25" s="59"/>
      <c r="F25" s="65"/>
      <c r="G25" s="59"/>
      <c r="H25" s="65"/>
      <c r="I25" s="66"/>
      <c r="J25" s="78"/>
      <c r="K25" s="67"/>
      <c r="L25" s="65"/>
      <c r="M25" s="70"/>
    </row>
    <row r="26" spans="1:14" ht="15.75">
      <c r="A26" s="35" t="str">
        <f>M20</f>
        <v>MINORQUE</v>
      </c>
      <c r="B26" s="19"/>
      <c r="C26" s="31">
        <f>K20+3</f>
        <v>42131</v>
      </c>
      <c r="D26" s="32">
        <v>9</v>
      </c>
      <c r="E26" s="32">
        <v>47</v>
      </c>
      <c r="F26" s="33" t="s">
        <v>17</v>
      </c>
      <c r="G26" s="32">
        <v>5</v>
      </c>
      <c r="H26" s="33" t="s">
        <v>11</v>
      </c>
      <c r="I26" s="34">
        <f>E26/G26</f>
        <v>9.4</v>
      </c>
      <c r="J26" s="76" t="s">
        <v>12</v>
      </c>
      <c r="K26" s="31">
        <f>C26</f>
        <v>42131</v>
      </c>
      <c r="L26" s="33">
        <v>19</v>
      </c>
      <c r="M26" s="43" t="s">
        <v>36</v>
      </c>
      <c r="N26" s="6" t="s">
        <v>37</v>
      </c>
    </row>
    <row r="27" spans="1:14" ht="15.75">
      <c r="A27" s="36" t="s">
        <v>13</v>
      </c>
      <c r="B27" s="44" t="s">
        <v>14</v>
      </c>
      <c r="C27" s="31"/>
      <c r="E27" s="45"/>
      <c r="F27" s="65" t="s">
        <v>86</v>
      </c>
      <c r="G27" s="45"/>
      <c r="H27" s="45"/>
      <c r="I27" s="45"/>
      <c r="J27" s="79"/>
      <c r="K27" s="4"/>
    </row>
    <row r="28" spans="1:14" ht="15.75">
      <c r="A28" s="36" t="s">
        <v>15</v>
      </c>
      <c r="B28" s="37" t="s">
        <v>80</v>
      </c>
      <c r="C28" s="31"/>
      <c r="E28" s="65"/>
      <c r="F28" s="68"/>
      <c r="G28" s="65"/>
      <c r="H28" s="65"/>
      <c r="I28" s="65"/>
      <c r="J28" s="79"/>
      <c r="K28" s="4"/>
      <c r="M28" s="19"/>
    </row>
    <row r="29" spans="1:14" ht="15.75">
      <c r="A29" s="36" t="s">
        <v>16</v>
      </c>
      <c r="B29" s="19" t="s">
        <v>73</v>
      </c>
      <c r="C29" s="31"/>
      <c r="E29" s="21"/>
      <c r="F29" s="46"/>
      <c r="G29" s="21"/>
      <c r="H29" s="21"/>
      <c r="I29" s="21"/>
      <c r="J29" s="77"/>
      <c r="K29" s="4"/>
    </row>
    <row r="30" spans="1:14">
      <c r="A30" s="36" t="s">
        <v>26</v>
      </c>
      <c r="C30" s="31"/>
      <c r="E30" s="21"/>
      <c r="F30" s="46"/>
      <c r="G30" s="21"/>
      <c r="H30" s="21"/>
      <c r="I30" s="21"/>
      <c r="J30" s="77"/>
      <c r="K30" s="4"/>
    </row>
    <row r="31" spans="1:14" ht="15.75">
      <c r="A31" s="36"/>
      <c r="B31" s="44"/>
      <c r="C31" s="31"/>
      <c r="E31" s="21"/>
      <c r="F31" s="46"/>
      <c r="G31" s="21"/>
      <c r="H31" s="21"/>
      <c r="I31" s="21"/>
      <c r="J31" s="77"/>
      <c r="K31" s="4"/>
    </row>
    <row r="32" spans="1:14" ht="15.75">
      <c r="A32" s="36" t="s">
        <v>28</v>
      </c>
      <c r="B32" s="44"/>
      <c r="C32" s="26" t="s">
        <v>4</v>
      </c>
      <c r="D32" s="27" t="s">
        <v>5</v>
      </c>
      <c r="E32" s="28" t="s">
        <v>6</v>
      </c>
      <c r="F32" s="28"/>
      <c r="G32" s="29" t="s">
        <v>7</v>
      </c>
      <c r="H32" s="28"/>
      <c r="I32" s="28" t="s">
        <v>8</v>
      </c>
      <c r="J32" s="75"/>
      <c r="K32" s="26" t="s">
        <v>9</v>
      </c>
      <c r="L32" t="s">
        <v>5</v>
      </c>
      <c r="M32" t="s">
        <v>30</v>
      </c>
    </row>
    <row r="33" spans="1:14" ht="15.75">
      <c r="A33" s="43" t="str">
        <f>M26</f>
        <v xml:space="preserve">MALLORQUE </v>
      </c>
      <c r="M33" s="47" t="str">
        <f>A33</f>
        <v xml:space="preserve">MALLORQUE </v>
      </c>
      <c r="N33" s="6" t="s">
        <v>38</v>
      </c>
    </row>
    <row r="34" spans="1:14">
      <c r="A34" s="36" t="s">
        <v>13</v>
      </c>
      <c r="B34" t="s">
        <v>14</v>
      </c>
      <c r="C34" s="31">
        <f>K26+2</f>
        <v>42133</v>
      </c>
      <c r="D34" s="32">
        <v>5</v>
      </c>
      <c r="E34" s="32">
        <v>72</v>
      </c>
      <c r="F34" s="33" t="s">
        <v>17</v>
      </c>
      <c r="G34" s="32">
        <v>5</v>
      </c>
      <c r="H34" s="33" t="s">
        <v>11</v>
      </c>
      <c r="I34" s="34">
        <f>E34/G34</f>
        <v>14.4</v>
      </c>
      <c r="J34" s="76" t="s">
        <v>12</v>
      </c>
      <c r="K34" s="31">
        <f>C34</f>
        <v>42133</v>
      </c>
      <c r="L34" s="33">
        <v>20</v>
      </c>
      <c r="M34" t="s">
        <v>5</v>
      </c>
    </row>
    <row r="35" spans="1:14">
      <c r="A35" s="36" t="s">
        <v>15</v>
      </c>
      <c r="B35" s="31" t="s">
        <v>80</v>
      </c>
      <c r="C35" s="31"/>
      <c r="D35"/>
      <c r="G35" s="48"/>
      <c r="K35" s="5"/>
      <c r="L35" s="21"/>
      <c r="M35" s="21"/>
    </row>
    <row r="36" spans="1:14" ht="15.75">
      <c r="A36" s="36" t="s">
        <v>16</v>
      </c>
      <c r="B36" s="19" t="s">
        <v>73</v>
      </c>
      <c r="C36" s="31"/>
      <c r="D36" s="115"/>
      <c r="E36" s="96"/>
      <c r="F36" s="96"/>
      <c r="G36" s="117"/>
      <c r="H36" s="96"/>
      <c r="I36" s="118"/>
      <c r="J36" s="95"/>
      <c r="K36" s="108"/>
      <c r="L36" s="21"/>
      <c r="M36" s="21"/>
    </row>
    <row r="37" spans="1:14" ht="15.75">
      <c r="A37" s="36" t="s">
        <v>26</v>
      </c>
      <c r="B37" s="21" t="s">
        <v>78</v>
      </c>
      <c r="C37" s="31"/>
      <c r="D37" s="119">
        <v>7</v>
      </c>
      <c r="E37" s="114">
        <v>35</v>
      </c>
      <c r="F37" s="110">
        <f>E37*D37</f>
        <v>245</v>
      </c>
      <c r="G37" s="111">
        <v>0.3</v>
      </c>
      <c r="H37" s="112">
        <f>G37*F37</f>
        <v>73.5</v>
      </c>
      <c r="I37" s="107" t="s">
        <v>71</v>
      </c>
      <c r="J37" s="95">
        <f>F37-H37</f>
        <v>171.5</v>
      </c>
      <c r="K37" s="96"/>
      <c r="M37" s="21"/>
    </row>
    <row r="38" spans="1:14" ht="15.75">
      <c r="A38" s="43" t="str">
        <f>M33</f>
        <v xml:space="preserve">MALLORQUE </v>
      </c>
      <c r="D38" s="97"/>
      <c r="E38" s="96"/>
      <c r="F38" s="96"/>
      <c r="G38" s="96"/>
      <c r="H38" s="96"/>
      <c r="I38" s="96"/>
      <c r="J38" s="98"/>
      <c r="K38" s="96"/>
      <c r="M38" s="47" t="s">
        <v>39</v>
      </c>
    </row>
    <row r="39" spans="1:14">
      <c r="A39" s="36" t="s">
        <v>13</v>
      </c>
      <c r="B39" t="s">
        <v>14</v>
      </c>
      <c r="C39" s="31">
        <f>K34+2</f>
        <v>42135</v>
      </c>
      <c r="D39" s="32">
        <v>8</v>
      </c>
      <c r="E39" s="32">
        <v>52</v>
      </c>
      <c r="F39" s="33" t="s">
        <v>17</v>
      </c>
      <c r="G39" s="32">
        <v>5</v>
      </c>
      <c r="H39" s="33" t="s">
        <v>11</v>
      </c>
      <c r="I39" s="34">
        <f>E39/G39</f>
        <v>10.4</v>
      </c>
      <c r="J39" s="76" t="s">
        <v>12</v>
      </c>
      <c r="K39" s="31">
        <f>C39</f>
        <v>42135</v>
      </c>
      <c r="L39" s="33">
        <v>19</v>
      </c>
      <c r="M39" t="s">
        <v>5</v>
      </c>
    </row>
    <row r="40" spans="1:14">
      <c r="A40" s="36" t="s">
        <v>15</v>
      </c>
      <c r="B40" s="31" t="s">
        <v>71</v>
      </c>
      <c r="C40" s="31"/>
      <c r="D40"/>
      <c r="G40" s="48"/>
      <c r="K40" s="5"/>
      <c r="L40" s="21"/>
      <c r="M40" s="21"/>
    </row>
    <row r="41" spans="1:14" ht="18">
      <c r="A41" s="36" t="s">
        <v>16</v>
      </c>
      <c r="B41" s="21"/>
      <c r="C41" s="31"/>
      <c r="E41" s="49"/>
      <c r="F41" s="49"/>
      <c r="G41" s="50"/>
      <c r="H41" s="92"/>
      <c r="I41" s="51"/>
      <c r="J41" s="80"/>
      <c r="K41" s="52"/>
      <c r="L41" s="21"/>
      <c r="M41" s="21"/>
    </row>
    <row r="42" spans="1:14">
      <c r="A42" s="36" t="s">
        <v>26</v>
      </c>
      <c r="B42" s="21" t="s">
        <v>78</v>
      </c>
      <c r="C42" s="31"/>
      <c r="M42" s="21"/>
    </row>
    <row r="43" spans="1:14">
      <c r="A43" s="36"/>
      <c r="B43" s="21" t="s">
        <v>80</v>
      </c>
      <c r="C43" s="31"/>
      <c r="M43" s="21"/>
    </row>
    <row r="44" spans="1:14">
      <c r="A44" s="36"/>
      <c r="B44" s="21"/>
      <c r="C44" s="31"/>
      <c r="M44" s="21"/>
    </row>
    <row r="45" spans="1:14" ht="15.75">
      <c r="A45" s="43" t="str">
        <f>M38</f>
        <v>ILE DE TAGOMAGO</v>
      </c>
      <c r="M45" s="47" t="s">
        <v>82</v>
      </c>
    </row>
    <row r="46" spans="1:14">
      <c r="A46" s="36" t="s">
        <v>13</v>
      </c>
      <c r="B46" t="s">
        <v>14</v>
      </c>
      <c r="C46" s="31">
        <f>K39+1</f>
        <v>42136</v>
      </c>
      <c r="D46" s="32">
        <v>8</v>
      </c>
      <c r="E46" s="32">
        <v>18</v>
      </c>
      <c r="F46" s="33" t="s">
        <v>17</v>
      </c>
      <c r="G46" s="32">
        <v>5</v>
      </c>
      <c r="H46" s="33" t="s">
        <v>11</v>
      </c>
      <c r="I46" s="34">
        <v>4</v>
      </c>
      <c r="J46" s="76" t="s">
        <v>12</v>
      </c>
      <c r="K46" s="31">
        <f>C46</f>
        <v>42136</v>
      </c>
      <c r="L46" s="33">
        <v>19</v>
      </c>
      <c r="M46" t="s">
        <v>5</v>
      </c>
    </row>
    <row r="47" spans="1:14">
      <c r="A47" s="36" t="s">
        <v>15</v>
      </c>
      <c r="B47" s="31" t="s">
        <v>71</v>
      </c>
      <c r="C47" s="31"/>
      <c r="D47"/>
      <c r="G47" s="48"/>
      <c r="K47" s="5"/>
      <c r="L47" s="21"/>
      <c r="M47" s="21"/>
    </row>
    <row r="48" spans="1:14" ht="18">
      <c r="A48" s="36" t="s">
        <v>16</v>
      </c>
      <c r="B48" s="21"/>
      <c r="C48" s="31"/>
      <c r="E48" s="49"/>
      <c r="F48" s="49"/>
      <c r="G48" s="50"/>
      <c r="H48" s="92"/>
      <c r="I48" s="51"/>
      <c r="J48" s="80"/>
      <c r="K48" s="52"/>
      <c r="L48" s="21"/>
      <c r="M48" s="21"/>
    </row>
    <row r="49" spans="1:14">
      <c r="A49" s="36" t="s">
        <v>26</v>
      </c>
      <c r="B49" s="21" t="s">
        <v>78</v>
      </c>
      <c r="C49" s="31" t="s">
        <v>79</v>
      </c>
      <c r="M49" s="21"/>
    </row>
    <row r="50" spans="1:14">
      <c r="A50" s="36"/>
      <c r="B50" s="21" t="s">
        <v>80</v>
      </c>
      <c r="C50" s="31" t="s">
        <v>79</v>
      </c>
      <c r="M50" s="21"/>
    </row>
    <row r="51" spans="1:14">
      <c r="A51" s="36"/>
      <c r="B51" s="21"/>
      <c r="C51" s="31"/>
      <c r="M51" s="21"/>
    </row>
    <row r="52" spans="1:14" ht="15.75">
      <c r="A52" s="43" t="str">
        <f>M45</f>
        <v>FORMETERA</v>
      </c>
      <c r="M52" s="47" t="str">
        <f>M33</f>
        <v xml:space="preserve">MALLORQUE </v>
      </c>
    </row>
    <row r="53" spans="1:14">
      <c r="A53" s="36" t="s">
        <v>13</v>
      </c>
      <c r="B53" t="s">
        <v>14</v>
      </c>
      <c r="C53" s="31">
        <f>K46+2</f>
        <v>42138</v>
      </c>
      <c r="D53" s="32">
        <v>8</v>
      </c>
      <c r="E53" s="32">
        <v>76</v>
      </c>
      <c r="F53" s="33" t="s">
        <v>17</v>
      </c>
      <c r="G53" s="32">
        <v>5</v>
      </c>
      <c r="H53" s="33" t="s">
        <v>11</v>
      </c>
      <c r="I53" s="34">
        <f>E53/G53</f>
        <v>15.2</v>
      </c>
      <c r="J53" s="76" t="s">
        <v>12</v>
      </c>
      <c r="K53" s="31">
        <f>C53</f>
        <v>42138</v>
      </c>
      <c r="L53" s="33">
        <v>20</v>
      </c>
      <c r="M53" t="s">
        <v>5</v>
      </c>
    </row>
    <row r="54" spans="1:14">
      <c r="A54" s="36" t="s">
        <v>15</v>
      </c>
      <c r="B54" s="31" t="s">
        <v>71</v>
      </c>
      <c r="C54" s="31"/>
      <c r="D54"/>
      <c r="G54" s="48"/>
      <c r="K54" s="5"/>
      <c r="L54" s="21"/>
      <c r="M54" s="21"/>
    </row>
    <row r="55" spans="1:14" ht="18">
      <c r="A55" s="36" t="s">
        <v>16</v>
      </c>
      <c r="B55" s="21" t="s">
        <v>99</v>
      </c>
      <c r="C55" s="31" t="s">
        <v>100</v>
      </c>
      <c r="E55" s="49"/>
      <c r="F55" s="49" t="s">
        <v>101</v>
      </c>
      <c r="G55" s="50"/>
      <c r="H55" s="92">
        <f>7*35</f>
        <v>245</v>
      </c>
      <c r="I55" s="51"/>
      <c r="J55" s="80"/>
      <c r="K55" s="52"/>
      <c r="L55" s="21"/>
      <c r="M55" s="21"/>
    </row>
    <row r="56" spans="1:14">
      <c r="A56" s="36" t="s">
        <v>26</v>
      </c>
      <c r="B56" s="21" t="s">
        <v>78</v>
      </c>
      <c r="C56" s="31" t="s">
        <v>79</v>
      </c>
      <c r="M56" s="21"/>
    </row>
    <row r="57" spans="1:14">
      <c r="A57" s="36"/>
      <c r="B57" s="21" t="s">
        <v>80</v>
      </c>
      <c r="C57" s="31" t="s">
        <v>79</v>
      </c>
      <c r="M57" s="21"/>
    </row>
    <row r="58" spans="1:14">
      <c r="A58" s="36"/>
      <c r="B58" s="21"/>
      <c r="C58" s="31"/>
      <c r="M58" s="21"/>
    </row>
    <row r="59" spans="1:14">
      <c r="A59" s="36"/>
      <c r="B59" s="21"/>
      <c r="C59" s="31" t="s">
        <v>110</v>
      </c>
      <c r="M59" s="21"/>
    </row>
    <row r="60" spans="1:14">
      <c r="A60" s="36"/>
      <c r="B60" s="21"/>
      <c r="C60" s="31"/>
      <c r="M60" s="21"/>
    </row>
    <row r="61" spans="1:14">
      <c r="A61" s="36"/>
      <c r="B61" s="21"/>
      <c r="C61" s="31"/>
      <c r="M61" s="21"/>
    </row>
    <row r="62" spans="1:14">
      <c r="A62" s="36"/>
      <c r="B62" s="21"/>
      <c r="C62" s="31"/>
      <c r="M62" s="21"/>
    </row>
    <row r="63" spans="1:14">
      <c r="A63" s="36"/>
      <c r="B63" s="21"/>
      <c r="C63" s="31"/>
      <c r="M63" s="21"/>
      <c r="N63" s="6">
        <v>24</v>
      </c>
    </row>
    <row r="64" spans="1:14" ht="15.75">
      <c r="A64" s="47" t="str">
        <f>M52</f>
        <v xml:space="preserve">MALLORQUE </v>
      </c>
      <c r="B64" s="21"/>
      <c r="C64" s="4">
        <f>K53+10</f>
        <v>42148</v>
      </c>
      <c r="E64" s="31" t="s">
        <v>83</v>
      </c>
      <c r="M64" s="21" t="str">
        <f>M52</f>
        <v xml:space="preserve">MALLORQUE </v>
      </c>
      <c r="N64" s="6">
        <v>2</v>
      </c>
    </row>
    <row r="65" spans="1:27">
      <c r="A65" s="36"/>
      <c r="B65" s="21"/>
      <c r="C65" s="31"/>
      <c r="D65" s="120"/>
      <c r="E65" s="105"/>
      <c r="F65" s="106"/>
      <c r="G65" s="105"/>
      <c r="H65" s="106" t="s">
        <v>31</v>
      </c>
      <c r="I65" s="107"/>
      <c r="J65" s="95" t="s">
        <v>32</v>
      </c>
      <c r="K65" s="96"/>
      <c r="M65" s="21"/>
    </row>
    <row r="66" spans="1:27" ht="15.75">
      <c r="A66" s="36"/>
      <c r="B66" s="21" t="s">
        <v>84</v>
      </c>
      <c r="C66" s="31"/>
      <c r="D66" s="119">
        <v>12</v>
      </c>
      <c r="E66" s="109">
        <v>35</v>
      </c>
      <c r="F66" s="110">
        <f>E66*D66</f>
        <v>420</v>
      </c>
      <c r="G66" s="111">
        <v>0.3</v>
      </c>
      <c r="H66" s="112">
        <v>126</v>
      </c>
      <c r="I66" s="113"/>
      <c r="J66" s="95">
        <f>F66-H66</f>
        <v>294</v>
      </c>
      <c r="K66" s="95"/>
      <c r="M66" s="21"/>
    </row>
    <row r="67" spans="1:27" ht="15.75">
      <c r="A67" s="36"/>
      <c r="B67" s="21" t="s">
        <v>87</v>
      </c>
      <c r="C67" s="31"/>
      <c r="D67" s="119">
        <v>8</v>
      </c>
      <c r="E67" s="114">
        <v>35</v>
      </c>
      <c r="F67" s="110">
        <f>E67*D67</f>
        <v>280</v>
      </c>
      <c r="G67" s="111">
        <v>0.3</v>
      </c>
      <c r="H67" s="112">
        <f>G67*F67</f>
        <v>84</v>
      </c>
      <c r="I67" s="107" t="s">
        <v>81</v>
      </c>
      <c r="J67" s="95">
        <f>F67-H67</f>
        <v>196</v>
      </c>
      <c r="K67" s="95"/>
      <c r="M67" s="21"/>
    </row>
    <row r="68" spans="1:27">
      <c r="A68" s="36"/>
      <c r="B68" s="21"/>
      <c r="C68" s="31"/>
      <c r="D68" s="97"/>
      <c r="E68" s="96"/>
      <c r="F68" s="96"/>
      <c r="G68" s="96"/>
      <c r="H68" s="96"/>
      <c r="I68" s="96"/>
      <c r="J68" s="98"/>
      <c r="K68" s="96"/>
      <c r="M68" s="21"/>
    </row>
    <row r="69" spans="1:27">
      <c r="A69" s="36"/>
      <c r="B69" s="21"/>
      <c r="C69" s="31"/>
      <c r="D69" s="97"/>
      <c r="E69" s="96"/>
      <c r="F69" s="96"/>
      <c r="G69" s="96"/>
      <c r="H69" s="96"/>
      <c r="I69" s="96"/>
      <c r="J69" s="98"/>
      <c r="K69" s="96"/>
      <c r="M69" s="21"/>
    </row>
    <row r="70" spans="1:27">
      <c r="A70" s="36"/>
      <c r="B70" s="21"/>
      <c r="C70" s="31"/>
      <c r="D70" s="97"/>
      <c r="E70" s="96"/>
      <c r="F70" s="96"/>
      <c r="G70" s="96"/>
      <c r="H70" s="96"/>
      <c r="I70" s="96"/>
      <c r="J70" s="98"/>
      <c r="K70" s="96"/>
      <c r="M70" s="21"/>
    </row>
    <row r="71" spans="1:27" ht="15.75">
      <c r="A71" s="36"/>
      <c r="B71" s="21"/>
      <c r="C71" s="31"/>
      <c r="D71" s="104" t="s">
        <v>109</v>
      </c>
      <c r="M71" s="21"/>
    </row>
    <row r="72" spans="1:27">
      <c r="A72" s="36"/>
      <c r="B72" s="21"/>
      <c r="C72" s="31"/>
      <c r="M72" s="21"/>
    </row>
    <row r="73" spans="1:27" ht="15.75">
      <c r="A73" s="47" t="s">
        <v>18</v>
      </c>
      <c r="C73" s="31">
        <f>C64+9</f>
        <v>42157</v>
      </c>
      <c r="K73" s="31">
        <f>C73</f>
        <v>42157</v>
      </c>
      <c r="L73" s="33">
        <v>21</v>
      </c>
      <c r="M73" s="47"/>
      <c r="O73" s="6" t="s">
        <v>60</v>
      </c>
    </row>
    <row r="74" spans="1:27" s="21" customFormat="1" ht="15.75">
      <c r="A74" s="36" t="s">
        <v>13</v>
      </c>
      <c r="B74" t="s">
        <v>14</v>
      </c>
      <c r="C74" s="31"/>
      <c r="K74" s="39"/>
      <c r="M74" s="54"/>
      <c r="N74" s="6"/>
      <c r="O74" s="6"/>
      <c r="P74" s="6"/>
      <c r="Q74"/>
      <c r="R74"/>
      <c r="S74"/>
      <c r="T74"/>
      <c r="U74"/>
      <c r="V74"/>
      <c r="W74"/>
      <c r="X74"/>
      <c r="Y74"/>
      <c r="Z74"/>
      <c r="AA74"/>
    </row>
    <row r="75" spans="1:27">
      <c r="A75" s="36" t="s">
        <v>15</v>
      </c>
      <c r="B75" s="21" t="s">
        <v>84</v>
      </c>
      <c r="C75" s="31"/>
      <c r="D75" s="84"/>
      <c r="E75" s="55">
        <v>25</v>
      </c>
      <c r="F75" s="55">
        <v>600</v>
      </c>
      <c r="G75" s="55"/>
      <c r="H75" s="55">
        <v>180</v>
      </c>
      <c r="I75" s="55"/>
      <c r="J75" s="81"/>
      <c r="K75" s="42">
        <v>420</v>
      </c>
      <c r="M75" t="s">
        <v>5</v>
      </c>
    </row>
    <row r="76" spans="1:27">
      <c r="A76" s="36" t="s">
        <v>16</v>
      </c>
      <c r="B76" s="21" t="s">
        <v>87</v>
      </c>
      <c r="C76" s="31"/>
      <c r="D76" s="97"/>
      <c r="E76" s="96"/>
      <c r="F76" s="96"/>
      <c r="G76" s="96"/>
      <c r="H76" s="96"/>
      <c r="I76" s="96"/>
      <c r="J76" s="98"/>
      <c r="K76" s="4"/>
    </row>
    <row r="77" spans="1:27" ht="15.75">
      <c r="A77" s="36" t="s">
        <v>26</v>
      </c>
      <c r="B77" s="21" t="s">
        <v>92</v>
      </c>
      <c r="C77" s="31"/>
      <c r="D77" s="97">
        <v>20</v>
      </c>
      <c r="E77" s="109">
        <v>35</v>
      </c>
      <c r="F77" s="110">
        <f>E77*D77</f>
        <v>700</v>
      </c>
      <c r="G77" s="111">
        <v>0.3</v>
      </c>
      <c r="H77" s="112">
        <v>126</v>
      </c>
      <c r="I77" s="113"/>
      <c r="J77" s="95">
        <f>F77-H77</f>
        <v>574</v>
      </c>
      <c r="K77" s="4"/>
    </row>
    <row r="78" spans="1:27">
      <c r="A78" s="36"/>
      <c r="C78" s="31"/>
      <c r="D78" s="97"/>
      <c r="E78" s="96"/>
      <c r="F78" s="96"/>
      <c r="G78" s="96"/>
      <c r="H78" s="96"/>
      <c r="I78" s="96"/>
      <c r="J78" s="98"/>
      <c r="K78" s="4"/>
    </row>
    <row r="79" spans="1:27" ht="15.75">
      <c r="A79" s="47" t="s">
        <v>18</v>
      </c>
      <c r="C79" s="31">
        <f>C73+1</f>
        <v>42158</v>
      </c>
      <c r="D79" s="32">
        <v>6</v>
      </c>
      <c r="E79" s="32">
        <v>195</v>
      </c>
      <c r="F79" s="33" t="s">
        <v>17</v>
      </c>
      <c r="G79" s="32">
        <v>5</v>
      </c>
      <c r="H79" s="33" t="s">
        <v>11</v>
      </c>
      <c r="I79" s="34">
        <f>E79/G79</f>
        <v>39</v>
      </c>
      <c r="J79" s="76" t="s">
        <v>12</v>
      </c>
      <c r="K79" s="4">
        <f>C79+1</f>
        <v>42159</v>
      </c>
      <c r="M79" s="47" t="s">
        <v>91</v>
      </c>
    </row>
    <row r="80" spans="1:27">
      <c r="A80" s="36"/>
      <c r="B80" s="21" t="s">
        <v>92</v>
      </c>
      <c r="C80" s="31"/>
      <c r="D80" s="22"/>
      <c r="E80" s="22"/>
      <c r="F80" s="21"/>
      <c r="G80" s="22"/>
      <c r="H80" s="21"/>
      <c r="I80" s="38"/>
      <c r="J80" s="77"/>
      <c r="K80" s="4"/>
    </row>
    <row r="81" spans="1:27">
      <c r="A81" s="36"/>
      <c r="B81" s="21" t="s">
        <v>113</v>
      </c>
      <c r="C81" s="31"/>
      <c r="K81" s="4"/>
    </row>
    <row r="82" spans="1:27">
      <c r="A82" s="36"/>
      <c r="C82" s="31"/>
      <c r="K82" s="4"/>
    </row>
    <row r="83" spans="1:27" ht="15.75">
      <c r="A83" s="47" t="str">
        <f>M79</f>
        <v>SARDAIGNE  ( Golf di Oristano )CALOFORTE</v>
      </c>
      <c r="C83" s="31">
        <f>K79+2</f>
        <v>42161</v>
      </c>
      <c r="D83" s="32">
        <v>9</v>
      </c>
      <c r="E83" s="32">
        <v>60</v>
      </c>
      <c r="F83" s="33" t="s">
        <v>17</v>
      </c>
      <c r="G83" s="32">
        <v>5</v>
      </c>
      <c r="H83" s="33" t="s">
        <v>11</v>
      </c>
      <c r="I83" s="34">
        <f>E83/G83</f>
        <v>12</v>
      </c>
      <c r="J83" s="76" t="s">
        <v>12</v>
      </c>
      <c r="K83" s="31">
        <f>C83+1</f>
        <v>42162</v>
      </c>
      <c r="L83" s="33">
        <v>20</v>
      </c>
      <c r="M83" s="47" t="s">
        <v>41</v>
      </c>
      <c r="O83" s="6" t="s">
        <v>60</v>
      </c>
    </row>
    <row r="84" spans="1:27" s="21" customFormat="1" ht="15.75">
      <c r="A84" s="36" t="s">
        <v>13</v>
      </c>
      <c r="B84" t="s">
        <v>14</v>
      </c>
      <c r="C84" s="31"/>
      <c r="D84" s="22"/>
      <c r="E84" s="22" t="s">
        <v>93</v>
      </c>
      <c r="G84" s="22"/>
      <c r="I84" s="38"/>
      <c r="J84" s="77"/>
      <c r="K84" s="39"/>
      <c r="M84" s="54"/>
      <c r="N84" s="6"/>
      <c r="O84" s="6"/>
      <c r="P84" s="6"/>
      <c r="Q84"/>
      <c r="R84"/>
      <c r="S84"/>
      <c r="T84"/>
      <c r="U84"/>
      <c r="V84"/>
      <c r="W84"/>
      <c r="X84"/>
      <c r="Y84"/>
      <c r="Z84"/>
      <c r="AA84"/>
    </row>
    <row r="85" spans="1:27">
      <c r="A85" s="36" t="s">
        <v>15</v>
      </c>
      <c r="B85" s="21" t="s">
        <v>92</v>
      </c>
      <c r="C85" s="31"/>
      <c r="K85" s="4"/>
      <c r="M85" t="s">
        <v>5</v>
      </c>
    </row>
    <row r="86" spans="1:27">
      <c r="A86" s="36" t="s">
        <v>16</v>
      </c>
      <c r="B86" s="21" t="s">
        <v>113</v>
      </c>
      <c r="C86" s="31"/>
      <c r="K86" s="4"/>
    </row>
    <row r="87" spans="1:27">
      <c r="A87" s="36" t="s">
        <v>26</v>
      </c>
      <c r="B87" s="21"/>
      <c r="C87" s="31"/>
      <c r="K87" s="4"/>
    </row>
    <row r="88" spans="1:27" ht="15.75">
      <c r="A88" s="47" t="str">
        <f>M83</f>
        <v>PORTO SAFFERANO</v>
      </c>
      <c r="C88" s="31">
        <f>K83+1</f>
        <v>42163</v>
      </c>
      <c r="D88" s="32">
        <v>10</v>
      </c>
      <c r="E88" s="32">
        <v>35</v>
      </c>
      <c r="F88" s="33" t="s">
        <v>17</v>
      </c>
      <c r="G88" s="32">
        <v>5</v>
      </c>
      <c r="H88" s="33" t="s">
        <v>11</v>
      </c>
      <c r="I88" s="34">
        <v>5.2</v>
      </c>
      <c r="J88" s="76" t="s">
        <v>12</v>
      </c>
      <c r="K88" s="31">
        <f>C88</f>
        <v>42163</v>
      </c>
      <c r="L88" s="33">
        <v>16</v>
      </c>
      <c r="M88" s="47" t="s">
        <v>20</v>
      </c>
    </row>
    <row r="89" spans="1:27">
      <c r="A89" s="36" t="s">
        <v>13</v>
      </c>
      <c r="B89" t="s">
        <v>14</v>
      </c>
      <c r="C89" s="31"/>
      <c r="K89" s="4"/>
      <c r="M89" t="s">
        <v>5</v>
      </c>
    </row>
    <row r="90" spans="1:27" ht="15.75">
      <c r="A90" s="36" t="s">
        <v>15</v>
      </c>
      <c r="B90" s="21" t="s">
        <v>92</v>
      </c>
      <c r="C90" s="31"/>
      <c r="F90" s="104" t="s">
        <v>106</v>
      </c>
      <c r="K90" s="4"/>
    </row>
    <row r="91" spans="1:27" ht="15.75">
      <c r="A91" s="36" t="s">
        <v>16</v>
      </c>
      <c r="B91" s="21" t="s">
        <v>113</v>
      </c>
      <c r="C91" s="31"/>
      <c r="E91" s="24"/>
      <c r="G91" s="24"/>
      <c r="H91" s="24"/>
      <c r="K91" s="4"/>
    </row>
    <row r="92" spans="1:27" ht="15.75">
      <c r="A92" s="36" t="s">
        <v>26</v>
      </c>
      <c r="B92" s="53"/>
      <c r="C92" s="31"/>
      <c r="K92" s="4"/>
      <c r="M92" s="53"/>
    </row>
    <row r="93" spans="1:27" ht="15.75">
      <c r="A93" s="47" t="str">
        <f>M88</f>
        <v>CAGLIARI</v>
      </c>
      <c r="C93" s="31">
        <f>K88+1</f>
        <v>42164</v>
      </c>
      <c r="D93" s="32">
        <v>10</v>
      </c>
      <c r="E93" s="32">
        <v>19</v>
      </c>
      <c r="F93" s="33" t="s">
        <v>17</v>
      </c>
      <c r="G93" s="32">
        <v>5</v>
      </c>
      <c r="H93" s="33" t="s">
        <v>11</v>
      </c>
      <c r="I93" s="34">
        <v>18</v>
      </c>
      <c r="J93" s="76" t="s">
        <v>12</v>
      </c>
      <c r="K93" s="31">
        <f>C93</f>
        <v>42164</v>
      </c>
      <c r="L93" s="33">
        <v>10</v>
      </c>
      <c r="M93" s="47" t="s">
        <v>42</v>
      </c>
      <c r="N93" s="6" t="s">
        <v>43</v>
      </c>
    </row>
    <row r="94" spans="1:27" ht="15.75">
      <c r="A94" s="47"/>
      <c r="C94" s="31"/>
      <c r="D94" s="32"/>
      <c r="E94" s="32"/>
      <c r="F94" s="33"/>
      <c r="G94" s="32"/>
      <c r="H94" s="33"/>
      <c r="I94" s="34"/>
      <c r="J94" s="76"/>
      <c r="K94" s="31"/>
      <c r="L94" s="33"/>
      <c r="M94" s="47"/>
    </row>
    <row r="95" spans="1:27">
      <c r="A95" s="36" t="s">
        <v>13</v>
      </c>
      <c r="B95" t="s">
        <v>14</v>
      </c>
      <c r="C95" s="31"/>
      <c r="E95" s="55"/>
      <c r="F95" s="42"/>
      <c r="G95" s="55"/>
      <c r="H95" s="55"/>
      <c r="I95" s="55"/>
      <c r="J95" s="82"/>
      <c r="K95" s="55"/>
    </row>
    <row r="96" spans="1:27" ht="15.75">
      <c r="A96" s="36" t="s">
        <v>15</v>
      </c>
      <c r="B96" s="21" t="s">
        <v>92</v>
      </c>
      <c r="C96" s="31"/>
      <c r="D96"/>
      <c r="E96" s="55"/>
      <c r="F96" s="56"/>
      <c r="G96" s="55"/>
      <c r="H96" s="55"/>
      <c r="I96" s="57"/>
      <c r="J96" s="83"/>
      <c r="K96" s="55"/>
    </row>
    <row r="97" spans="1:14" ht="15.75">
      <c r="A97" s="36" t="s">
        <v>16</v>
      </c>
      <c r="B97" s="21" t="s">
        <v>113</v>
      </c>
      <c r="C97" s="31"/>
      <c r="D97"/>
      <c r="E97" s="55"/>
      <c r="F97" s="58"/>
      <c r="G97" s="55"/>
      <c r="H97" s="55"/>
      <c r="I97" s="57"/>
      <c r="J97" s="83"/>
      <c r="K97" s="55"/>
    </row>
    <row r="98" spans="1:14">
      <c r="A98" s="36" t="s">
        <v>26</v>
      </c>
      <c r="B98" s="21"/>
      <c r="C98" s="31"/>
      <c r="E98" s="55"/>
      <c r="F98" s="55"/>
      <c r="G98" s="55"/>
      <c r="H98" s="42"/>
      <c r="I98" s="55"/>
      <c r="J98" s="81"/>
      <c r="K98" s="42"/>
    </row>
    <row r="99" spans="1:14" ht="15.75">
      <c r="A99" s="36"/>
      <c r="B99" s="21"/>
      <c r="C99" s="26" t="s">
        <v>4</v>
      </c>
      <c r="D99" s="27" t="s">
        <v>5</v>
      </c>
      <c r="E99" s="28" t="s">
        <v>6</v>
      </c>
      <c r="F99" s="28"/>
      <c r="G99" s="29" t="s">
        <v>7</v>
      </c>
      <c r="H99" s="28"/>
      <c r="I99" s="28" t="s">
        <v>8</v>
      </c>
      <c r="J99" s="75"/>
      <c r="K99" s="26" t="s">
        <v>9</v>
      </c>
    </row>
    <row r="100" spans="1:14">
      <c r="A100" s="36"/>
      <c r="B100" s="21"/>
      <c r="C100" s="31"/>
      <c r="E100" s="55"/>
      <c r="F100" s="55"/>
      <c r="G100" s="55"/>
      <c r="H100" s="42"/>
      <c r="I100" s="55"/>
      <c r="J100" s="81"/>
      <c r="K100" s="42"/>
    </row>
    <row r="101" spans="1:14" ht="15.75">
      <c r="A101" s="47" t="str">
        <f>M93</f>
        <v>COLONIA STELLA</v>
      </c>
      <c r="C101" s="31">
        <f>K93+1</f>
        <v>42165</v>
      </c>
      <c r="D101" s="32">
        <v>8</v>
      </c>
      <c r="E101" s="32">
        <v>141</v>
      </c>
      <c r="F101" s="33" t="s">
        <v>17</v>
      </c>
      <c r="G101" s="32">
        <v>5</v>
      </c>
      <c r="H101" s="33" t="s">
        <v>11</v>
      </c>
      <c r="I101" s="34">
        <f>E101/G101</f>
        <v>28.2</v>
      </c>
      <c r="J101" s="76" t="s">
        <v>12</v>
      </c>
      <c r="K101" s="31">
        <f>C103</f>
        <v>42166</v>
      </c>
      <c r="L101" s="33">
        <v>14</v>
      </c>
      <c r="M101" s="47" t="s">
        <v>44</v>
      </c>
      <c r="N101" s="6" t="s">
        <v>60</v>
      </c>
    </row>
    <row r="102" spans="1:14">
      <c r="A102" s="36" t="s">
        <v>13</v>
      </c>
      <c r="B102" t="s">
        <v>14</v>
      </c>
      <c r="C102" s="31">
        <f>C101+1</f>
        <v>42166</v>
      </c>
      <c r="D102" s="5">
        <v>24</v>
      </c>
      <c r="K102" s="4"/>
      <c r="M102" t="s">
        <v>5</v>
      </c>
    </row>
    <row r="103" spans="1:14">
      <c r="A103" s="36" t="s">
        <v>15</v>
      </c>
      <c r="B103" s="21" t="s">
        <v>92</v>
      </c>
      <c r="C103" s="31">
        <f>C102</f>
        <v>42166</v>
      </c>
      <c r="D103" s="85">
        <f>I101-D102</f>
        <v>4.1999999999999993</v>
      </c>
      <c r="K103" s="4"/>
    </row>
    <row r="104" spans="1:14" ht="15.75">
      <c r="A104" s="36" t="s">
        <v>16</v>
      </c>
      <c r="B104" s="21" t="s">
        <v>113</v>
      </c>
      <c r="C104" s="31"/>
      <c r="K104" s="4"/>
      <c r="M104" s="53"/>
    </row>
    <row r="105" spans="1:14" ht="15.75">
      <c r="A105" s="36" t="s">
        <v>26</v>
      </c>
      <c r="B105" s="21"/>
      <c r="C105" s="31"/>
      <c r="K105" s="4"/>
      <c r="M105" s="53"/>
    </row>
    <row r="106" spans="1:14" ht="15.75">
      <c r="A106" s="36"/>
      <c r="B106" s="21"/>
      <c r="C106" s="26"/>
      <c r="D106" s="27" t="s">
        <v>5</v>
      </c>
      <c r="E106" s="28" t="s">
        <v>6</v>
      </c>
      <c r="F106" s="28"/>
      <c r="G106" s="29" t="s">
        <v>7</v>
      </c>
      <c r="H106" s="28"/>
      <c r="I106" s="28" t="s">
        <v>8</v>
      </c>
      <c r="J106" s="75"/>
      <c r="K106" s="26" t="s">
        <v>9</v>
      </c>
      <c r="M106" s="53"/>
    </row>
    <row r="107" spans="1:14" ht="15.75">
      <c r="A107" s="47" t="str">
        <f>M101</f>
        <v>ILE DE MARETTIMO</v>
      </c>
      <c r="C107" s="31">
        <f>K101+2</f>
        <v>42168</v>
      </c>
      <c r="D107" s="32">
        <v>9</v>
      </c>
      <c r="E107" s="32">
        <v>26</v>
      </c>
      <c r="F107" s="33" t="s">
        <v>17</v>
      </c>
      <c r="G107" s="32">
        <v>5</v>
      </c>
      <c r="H107" s="33" t="s">
        <v>11</v>
      </c>
      <c r="I107" s="34">
        <v>5.2</v>
      </c>
      <c r="J107" s="76" t="s">
        <v>12</v>
      </c>
      <c r="K107" s="31">
        <f>C107</f>
        <v>42168</v>
      </c>
      <c r="L107" s="33">
        <v>14</v>
      </c>
      <c r="M107" s="47" t="s">
        <v>21</v>
      </c>
    </row>
    <row r="108" spans="1:14">
      <c r="A108" s="36" t="s">
        <v>13</v>
      </c>
      <c r="B108" t="s">
        <v>14</v>
      </c>
      <c r="C108" s="31"/>
      <c r="K108" s="4"/>
    </row>
    <row r="109" spans="1:14">
      <c r="A109" s="36" t="s">
        <v>15</v>
      </c>
      <c r="B109" s="21" t="s">
        <v>92</v>
      </c>
      <c r="C109" s="31"/>
      <c r="K109" s="4"/>
    </row>
    <row r="110" spans="1:14" ht="15.75">
      <c r="A110" s="36" t="s">
        <v>16</v>
      </c>
      <c r="B110" s="21" t="s">
        <v>113</v>
      </c>
      <c r="C110" s="31"/>
      <c r="K110" s="4"/>
      <c r="M110" s="53"/>
    </row>
    <row r="111" spans="1:14" ht="15.75">
      <c r="A111" s="36" t="s">
        <v>26</v>
      </c>
      <c r="B111" s="21"/>
      <c r="C111" s="31"/>
      <c r="K111" s="4"/>
      <c r="M111" s="53"/>
    </row>
    <row r="112" spans="1:14" ht="15.75">
      <c r="A112" s="47" t="str">
        <f>M107</f>
        <v>TRAPANI</v>
      </c>
      <c r="C112" s="31">
        <f>K107+2</f>
        <v>42170</v>
      </c>
      <c r="D112" s="32">
        <v>4</v>
      </c>
      <c r="E112" s="32">
        <v>239</v>
      </c>
      <c r="F112" s="33" t="s">
        <v>17</v>
      </c>
      <c r="G112" s="32">
        <v>5</v>
      </c>
      <c r="H112" s="33" t="s">
        <v>11</v>
      </c>
      <c r="I112" s="34">
        <v>16.399999999999999</v>
      </c>
      <c r="J112" s="76" t="s">
        <v>12</v>
      </c>
      <c r="K112" s="31">
        <f>C112+6</f>
        <v>42176</v>
      </c>
      <c r="L112" s="33">
        <v>20</v>
      </c>
      <c r="M112" s="47" t="s">
        <v>45</v>
      </c>
      <c r="N112" s="6" t="s">
        <v>47</v>
      </c>
    </row>
    <row r="113" spans="1:15">
      <c r="A113" s="36" t="s">
        <v>13</v>
      </c>
      <c r="B113" t="s">
        <v>14</v>
      </c>
      <c r="C113" s="31"/>
      <c r="K113" s="4"/>
    </row>
    <row r="114" spans="1:15">
      <c r="A114" s="36" t="s">
        <v>15</v>
      </c>
      <c r="B114" s="21" t="s">
        <v>92</v>
      </c>
      <c r="C114" s="31"/>
      <c r="E114" t="s">
        <v>46</v>
      </c>
      <c r="K114" s="4"/>
    </row>
    <row r="115" spans="1:15">
      <c r="A115" s="36" t="s">
        <v>16</v>
      </c>
      <c r="B115" s="21" t="s">
        <v>113</v>
      </c>
      <c r="C115" s="31"/>
      <c r="D115"/>
      <c r="E115" t="s">
        <v>90</v>
      </c>
    </row>
    <row r="116" spans="1:15">
      <c r="A116" s="36" t="s">
        <v>26</v>
      </c>
      <c r="B116" s="21"/>
      <c r="C116" s="31"/>
      <c r="D116"/>
      <c r="E116" t="s">
        <v>94</v>
      </c>
    </row>
    <row r="117" spans="1:15" ht="15.75">
      <c r="A117" s="47" t="str">
        <f>M112</f>
        <v>TAORMINA</v>
      </c>
      <c r="C117" s="31">
        <f>K112+2</f>
        <v>42178</v>
      </c>
      <c r="D117" s="32">
        <v>9</v>
      </c>
      <c r="E117" s="32">
        <v>64</v>
      </c>
      <c r="F117" s="33" t="s">
        <v>17</v>
      </c>
      <c r="G117" s="32">
        <v>5</v>
      </c>
      <c r="H117" s="33" t="s">
        <v>11</v>
      </c>
      <c r="I117" s="34">
        <f>E117/G117</f>
        <v>12.8</v>
      </c>
      <c r="J117" s="76" t="s">
        <v>12</v>
      </c>
      <c r="K117" s="31">
        <f>C117</f>
        <v>42178</v>
      </c>
      <c r="L117" s="33">
        <v>18</v>
      </c>
      <c r="M117" s="47" t="s">
        <v>48</v>
      </c>
      <c r="N117" s="6" t="s">
        <v>60</v>
      </c>
    </row>
    <row r="118" spans="1:15">
      <c r="A118" s="36" t="s">
        <v>13</v>
      </c>
      <c r="B118" t="s">
        <v>14</v>
      </c>
      <c r="C118" s="31"/>
      <c r="K118" s="4"/>
    </row>
    <row r="119" spans="1:15">
      <c r="A119" s="36" t="s">
        <v>15</v>
      </c>
      <c r="B119" s="21" t="s">
        <v>92</v>
      </c>
      <c r="C119" s="31"/>
      <c r="K119" s="4"/>
    </row>
    <row r="120" spans="1:15" ht="15.75">
      <c r="A120" s="36" t="s">
        <v>16</v>
      </c>
      <c r="B120" s="21" t="s">
        <v>113</v>
      </c>
      <c r="C120" s="31"/>
      <c r="F120" s="104" t="s">
        <v>105</v>
      </c>
      <c r="K120" s="4"/>
    </row>
    <row r="121" spans="1:15">
      <c r="A121" s="36" t="s">
        <v>26</v>
      </c>
      <c r="B121" s="21"/>
      <c r="C121" s="31"/>
      <c r="K121" s="4"/>
    </row>
    <row r="122" spans="1:15" ht="15.75">
      <c r="A122" s="47" t="str">
        <f>M117</f>
        <v>GIOIOSA</v>
      </c>
      <c r="C122" s="31">
        <f>K117+1</f>
        <v>42179</v>
      </c>
      <c r="D122" s="32">
        <v>10</v>
      </c>
      <c r="E122" s="32">
        <v>125</v>
      </c>
      <c r="F122" s="33" t="s">
        <v>17</v>
      </c>
      <c r="G122" s="32">
        <v>5</v>
      </c>
      <c r="H122" s="33" t="s">
        <v>11</v>
      </c>
      <c r="I122" s="34">
        <f>E122/G122</f>
        <v>25</v>
      </c>
      <c r="J122" s="76" t="s">
        <v>12</v>
      </c>
      <c r="K122" s="31">
        <f>C123</f>
        <v>42180</v>
      </c>
      <c r="L122" s="33">
        <v>11</v>
      </c>
      <c r="M122" s="47" t="s">
        <v>49</v>
      </c>
      <c r="O122" s="6" t="s">
        <v>60</v>
      </c>
    </row>
    <row r="123" spans="1:15">
      <c r="A123" s="36" t="s">
        <v>13</v>
      </c>
      <c r="B123" t="s">
        <v>14</v>
      </c>
      <c r="C123" s="31">
        <f>C122+1</f>
        <v>42180</v>
      </c>
      <c r="K123" s="4"/>
    </row>
    <row r="124" spans="1:15">
      <c r="A124" s="36" t="s">
        <v>15</v>
      </c>
      <c r="B124" s="21"/>
      <c r="C124" s="31"/>
      <c r="K124" s="4"/>
    </row>
    <row r="125" spans="1:15">
      <c r="A125" s="36" t="s">
        <v>16</v>
      </c>
      <c r="B125" s="21"/>
      <c r="C125" s="31"/>
      <c r="K125" s="4"/>
    </row>
    <row r="126" spans="1:15">
      <c r="A126" s="36" t="s">
        <v>26</v>
      </c>
      <c r="B126" s="21"/>
      <c r="C126" s="31"/>
      <c r="K126" s="4"/>
    </row>
    <row r="127" spans="1:15" ht="15.75">
      <c r="A127" s="47" t="str">
        <f>M122</f>
        <v>TORRE SAN GIOVANI</v>
      </c>
      <c r="C127" s="31">
        <f>K122+2</f>
        <v>42182</v>
      </c>
      <c r="D127" s="32">
        <v>5</v>
      </c>
      <c r="E127" s="32">
        <v>70</v>
      </c>
      <c r="F127" s="33" t="s">
        <v>17</v>
      </c>
      <c r="G127" s="32">
        <v>5</v>
      </c>
      <c r="H127" s="33" t="s">
        <v>11</v>
      </c>
      <c r="I127" s="34">
        <f>E127/G127</f>
        <v>14</v>
      </c>
      <c r="J127" s="76" t="s">
        <v>12</v>
      </c>
      <c r="K127" s="31">
        <f>C127</f>
        <v>42182</v>
      </c>
      <c r="L127" s="33">
        <v>20</v>
      </c>
      <c r="M127" s="47" t="s">
        <v>50</v>
      </c>
      <c r="N127" s="6" t="s">
        <v>60</v>
      </c>
    </row>
    <row r="128" spans="1:15">
      <c r="A128" s="36" t="s">
        <v>13</v>
      </c>
      <c r="B128" t="s">
        <v>14</v>
      </c>
      <c r="C128" s="31"/>
      <c r="K128" s="4"/>
    </row>
    <row r="129" spans="1:14">
      <c r="A129" s="36" t="s">
        <v>15</v>
      </c>
      <c r="B129" s="21"/>
      <c r="C129" s="31"/>
      <c r="D129"/>
    </row>
    <row r="130" spans="1:14" ht="15.75">
      <c r="A130" s="36" t="s">
        <v>16</v>
      </c>
      <c r="B130" s="21"/>
      <c r="C130" s="31"/>
      <c r="E130" s="24"/>
      <c r="F130" s="25"/>
      <c r="G130" s="24"/>
      <c r="H130" s="24"/>
      <c r="I130" s="24"/>
      <c r="J130" s="74"/>
      <c r="K130" s="4"/>
    </row>
    <row r="131" spans="1:14" ht="15.75">
      <c r="A131" s="36" t="s">
        <v>26</v>
      </c>
      <c r="B131" s="53"/>
      <c r="C131" s="20"/>
      <c r="K131" s="4"/>
      <c r="M131" s="53"/>
    </row>
    <row r="132" spans="1:14" ht="15.75">
      <c r="A132" s="47" t="str">
        <f>M127</f>
        <v>ORIKUMIT ( Albanie)</v>
      </c>
      <c r="C132" s="31">
        <f>K127+2</f>
        <v>42184</v>
      </c>
      <c r="D132" s="32">
        <v>6</v>
      </c>
      <c r="E132" s="32">
        <v>60</v>
      </c>
      <c r="F132" s="33" t="s">
        <v>17</v>
      </c>
      <c r="G132" s="32">
        <v>5</v>
      </c>
      <c r="H132" s="33" t="s">
        <v>11</v>
      </c>
      <c r="I132" s="34">
        <f>E132/G132</f>
        <v>12</v>
      </c>
      <c r="J132" s="76" t="s">
        <v>12</v>
      </c>
      <c r="K132" s="31">
        <f>C132</f>
        <v>42184</v>
      </c>
      <c r="L132" s="33">
        <v>18</v>
      </c>
      <c r="M132" s="47" t="s">
        <v>51</v>
      </c>
      <c r="N132" s="6" t="s">
        <v>52</v>
      </c>
    </row>
    <row r="133" spans="1:14">
      <c r="A133" s="36" t="s">
        <v>13</v>
      </c>
      <c r="B133" t="s">
        <v>14</v>
      </c>
      <c r="C133" s="31"/>
      <c r="K133" s="4"/>
    </row>
    <row r="134" spans="1:14">
      <c r="A134" s="36" t="s">
        <v>15</v>
      </c>
      <c r="B134" s="21"/>
      <c r="C134" s="31"/>
      <c r="E134" s="55"/>
      <c r="F134" s="55" t="s">
        <v>76</v>
      </c>
      <c r="G134" s="55"/>
      <c r="H134" s="42"/>
      <c r="I134" s="42"/>
      <c r="J134" s="82"/>
      <c r="K134" s="42">
        <v>350</v>
      </c>
    </row>
    <row r="135" spans="1:14">
      <c r="A135" s="36" t="s">
        <v>16</v>
      </c>
      <c r="B135" s="21"/>
      <c r="C135" s="31" t="s">
        <v>95</v>
      </c>
      <c r="K135" s="4"/>
    </row>
    <row r="136" spans="1:14">
      <c r="A136" s="36" t="s">
        <v>26</v>
      </c>
      <c r="B136" s="21"/>
      <c r="C136" s="31"/>
      <c r="K136" s="4"/>
    </row>
    <row r="137" spans="1:14" ht="15.75">
      <c r="A137" s="47" t="str">
        <f>M132</f>
        <v>LIMANI I PALLES</v>
      </c>
      <c r="C137" s="31">
        <f>K132+1</f>
        <v>42185</v>
      </c>
      <c r="D137" s="32">
        <v>9</v>
      </c>
      <c r="E137" s="32">
        <v>70</v>
      </c>
      <c r="F137" s="33" t="s">
        <v>17</v>
      </c>
      <c r="G137" s="32">
        <v>5</v>
      </c>
      <c r="H137" s="33" t="s">
        <v>11</v>
      </c>
      <c r="I137" s="34">
        <v>25</v>
      </c>
      <c r="J137" s="76" t="s">
        <v>12</v>
      </c>
      <c r="K137" s="31">
        <f>C137</f>
        <v>42185</v>
      </c>
      <c r="L137" s="33">
        <v>10</v>
      </c>
      <c r="M137" s="47" t="s">
        <v>53</v>
      </c>
      <c r="N137" s="6" t="s">
        <v>60</v>
      </c>
    </row>
    <row r="138" spans="1:14" ht="15.75">
      <c r="A138" s="36" t="s">
        <v>13</v>
      </c>
      <c r="C138" s="31"/>
      <c r="K138" s="4"/>
      <c r="M138" s="47"/>
    </row>
    <row r="139" spans="1:14">
      <c r="A139" s="36" t="s">
        <v>15</v>
      </c>
      <c r="B139" s="21"/>
      <c r="K139" s="93"/>
    </row>
    <row r="140" spans="1:14">
      <c r="A140" s="36" t="s">
        <v>16</v>
      </c>
      <c r="B140" s="21"/>
      <c r="C140" s="31"/>
      <c r="K140" s="4"/>
    </row>
    <row r="141" spans="1:14">
      <c r="A141" s="36" t="s">
        <v>26</v>
      </c>
      <c r="B141" s="21"/>
      <c r="C141" s="31"/>
      <c r="K141" s="4"/>
    </row>
    <row r="142" spans="1:14" ht="15.75">
      <c r="A142" s="47" t="s">
        <v>103</v>
      </c>
      <c r="C142" s="31" t="s">
        <v>96</v>
      </c>
      <c r="D142" s="32"/>
      <c r="E142" s="32"/>
      <c r="F142" s="33"/>
      <c r="G142" s="32"/>
      <c r="H142" s="33"/>
      <c r="I142" s="34"/>
      <c r="J142" s="76"/>
      <c r="K142" s="31"/>
      <c r="L142" s="33"/>
      <c r="M142" s="47" t="s">
        <v>103</v>
      </c>
    </row>
    <row r="143" spans="1:14" ht="15.75">
      <c r="A143" s="36" t="s">
        <v>13</v>
      </c>
      <c r="C143" s="31"/>
      <c r="K143" s="4"/>
      <c r="M143" s="47"/>
    </row>
    <row r="144" spans="1:14" ht="15.75">
      <c r="A144" s="36" t="s">
        <v>15</v>
      </c>
      <c r="B144" s="21"/>
      <c r="C144" s="31" t="s">
        <v>104</v>
      </c>
      <c r="D144" s="97">
        <v>10</v>
      </c>
      <c r="E144" s="109">
        <v>35</v>
      </c>
      <c r="F144" s="110">
        <f>E144*D144</f>
        <v>350</v>
      </c>
      <c r="G144" s="111">
        <v>0.3</v>
      </c>
      <c r="H144" s="112">
        <v>126</v>
      </c>
      <c r="I144" s="113"/>
      <c r="J144" s="95">
        <f>F144-H144</f>
        <v>224</v>
      </c>
      <c r="K144" s="93"/>
    </row>
    <row r="145" spans="1:21" ht="15.75">
      <c r="A145" s="36" t="s">
        <v>16</v>
      </c>
      <c r="B145" s="21"/>
      <c r="C145" s="31" t="s">
        <v>102</v>
      </c>
      <c r="D145" s="97">
        <v>10</v>
      </c>
      <c r="E145" s="109">
        <v>35</v>
      </c>
      <c r="F145" s="110">
        <f>E145*D145</f>
        <v>350</v>
      </c>
      <c r="G145" s="111">
        <v>0.3</v>
      </c>
      <c r="H145" s="112">
        <v>126</v>
      </c>
      <c r="I145" s="113"/>
      <c r="J145" s="95">
        <f>F145-H145</f>
        <v>224</v>
      </c>
      <c r="K145" s="4"/>
    </row>
    <row r="146" spans="1:21">
      <c r="A146" s="36" t="s">
        <v>26</v>
      </c>
      <c r="B146" s="21"/>
      <c r="C146" s="31"/>
      <c r="D146" s="97"/>
      <c r="E146" s="96"/>
      <c r="F146" s="96"/>
      <c r="G146" s="96"/>
      <c r="H146" s="96"/>
      <c r="I146" s="96"/>
      <c r="J146" s="98"/>
      <c r="K146" s="4"/>
    </row>
    <row r="147" spans="1:21">
      <c r="A147" s="36"/>
      <c r="B147" s="21"/>
      <c r="C147" s="31" t="s">
        <v>97</v>
      </c>
      <c r="K147" s="4"/>
    </row>
    <row r="148" spans="1:21" ht="15.75">
      <c r="A148" s="47" t="str">
        <f>M137</f>
        <v xml:space="preserve">MONTENEGRO </v>
      </c>
      <c r="C148" s="31">
        <f>K137+17</f>
        <v>42202</v>
      </c>
      <c r="D148" s="32">
        <v>9</v>
      </c>
      <c r="E148" s="32">
        <v>28</v>
      </c>
      <c r="F148" s="33" t="s">
        <v>17</v>
      </c>
      <c r="G148" s="32">
        <v>5</v>
      </c>
      <c r="H148" s="33" t="s">
        <v>11</v>
      </c>
      <c r="I148" s="34">
        <v>6</v>
      </c>
      <c r="J148" s="76" t="s">
        <v>12</v>
      </c>
      <c r="K148" s="31">
        <f>C148</f>
        <v>42202</v>
      </c>
      <c r="L148" s="33">
        <v>14</v>
      </c>
      <c r="M148" s="47" t="s">
        <v>54</v>
      </c>
      <c r="O148" s="6" t="s">
        <v>60</v>
      </c>
    </row>
    <row r="149" spans="1:21">
      <c r="A149" s="36" t="s">
        <v>13</v>
      </c>
      <c r="B149" t="s">
        <v>14</v>
      </c>
      <c r="C149" s="31"/>
      <c r="K149" s="4"/>
    </row>
    <row r="150" spans="1:21" ht="15.75">
      <c r="A150" s="36" t="s">
        <v>15</v>
      </c>
      <c r="B150" s="21" t="s">
        <v>74</v>
      </c>
      <c r="C150" s="31"/>
      <c r="D150" s="97"/>
      <c r="E150" s="96" t="s">
        <v>77</v>
      </c>
      <c r="F150" s="110">
        <v>35</v>
      </c>
      <c r="G150" s="121">
        <v>26</v>
      </c>
      <c r="H150" s="122">
        <f>G150*F150</f>
        <v>910</v>
      </c>
      <c r="I150" s="96"/>
      <c r="J150" s="98">
        <f>F150*26</f>
        <v>910</v>
      </c>
      <c r="K150" s="123">
        <v>300</v>
      </c>
      <c r="L150" s="100"/>
      <c r="M150" s="125">
        <f>J150-K150</f>
        <v>610</v>
      </c>
      <c r="O150" s="6" t="s">
        <v>88</v>
      </c>
      <c r="R150">
        <v>27</v>
      </c>
      <c r="S150">
        <v>35</v>
      </c>
      <c r="T150">
        <f>S150*R150</f>
        <v>945</v>
      </c>
      <c r="U150">
        <f>T150*30%</f>
        <v>283.5</v>
      </c>
    </row>
    <row r="151" spans="1:21" ht="15.75">
      <c r="A151" s="36" t="s">
        <v>16</v>
      </c>
      <c r="B151" s="21" t="s">
        <v>75</v>
      </c>
      <c r="C151" s="31"/>
      <c r="D151" s="97"/>
      <c r="E151" s="96">
        <v>27</v>
      </c>
      <c r="F151" s="110">
        <v>35</v>
      </c>
      <c r="G151" s="124"/>
      <c r="H151" s="96"/>
      <c r="I151" s="96"/>
      <c r="J151" s="98">
        <f>F151*E151</f>
        <v>945</v>
      </c>
      <c r="K151" s="123">
        <f>J151*30%</f>
        <v>283.5</v>
      </c>
      <c r="L151" s="100"/>
      <c r="M151" s="125">
        <f>J151-K151</f>
        <v>661.5</v>
      </c>
      <c r="O151" s="6" t="s">
        <v>89</v>
      </c>
    </row>
    <row r="152" spans="1:21" ht="15.75">
      <c r="A152" s="36" t="s">
        <v>26</v>
      </c>
      <c r="B152" s="21"/>
      <c r="C152" s="31"/>
      <c r="D152" s="101"/>
      <c r="E152" s="100"/>
      <c r="F152" s="100"/>
      <c r="G152" s="100"/>
      <c r="H152" s="100"/>
      <c r="I152" s="100"/>
      <c r="J152" s="102"/>
      <c r="K152" s="103"/>
      <c r="L152" s="100"/>
      <c r="M152" s="100"/>
      <c r="N152" s="94" t="s">
        <v>98</v>
      </c>
    </row>
    <row r="153" spans="1:21" ht="15.75">
      <c r="A153" s="36"/>
      <c r="B153" s="21"/>
      <c r="C153" s="26"/>
      <c r="D153" s="27" t="s">
        <v>5</v>
      </c>
      <c r="E153" s="28" t="s">
        <v>6</v>
      </c>
      <c r="F153" s="28"/>
      <c r="G153" s="29" t="s">
        <v>7</v>
      </c>
      <c r="H153" s="28"/>
      <c r="I153" s="28" t="s">
        <v>8</v>
      </c>
      <c r="J153" s="75"/>
      <c r="K153" s="26" t="s">
        <v>9</v>
      </c>
    </row>
    <row r="154" spans="1:21" ht="15.75">
      <c r="A154" s="47" t="str">
        <f>M148</f>
        <v>DUBROVNIK (Croatie)</v>
      </c>
      <c r="C154" s="31">
        <f>K148+2</f>
        <v>42204</v>
      </c>
      <c r="D154" s="32">
        <v>9</v>
      </c>
      <c r="E154" s="32">
        <v>45</v>
      </c>
      <c r="F154" s="33" t="s">
        <v>17</v>
      </c>
      <c r="G154" s="32">
        <v>5</v>
      </c>
      <c r="H154" s="33" t="s">
        <v>11</v>
      </c>
      <c r="I154" s="34">
        <v>9</v>
      </c>
      <c r="J154" s="76" t="s">
        <v>12</v>
      </c>
      <c r="K154" s="31">
        <f>C154+12</f>
        <v>42216</v>
      </c>
      <c r="L154" s="33">
        <v>9</v>
      </c>
      <c r="M154" s="47" t="s">
        <v>55</v>
      </c>
      <c r="N154" s="6" t="s">
        <v>60</v>
      </c>
    </row>
    <row r="155" spans="1:21" ht="15.75">
      <c r="A155" s="36" t="s">
        <v>13</v>
      </c>
      <c r="B155" t="s">
        <v>14</v>
      </c>
      <c r="C155" s="31"/>
      <c r="K155" s="4"/>
      <c r="M155" s="47"/>
    </row>
    <row r="156" spans="1:21">
      <c r="A156" s="36" t="s">
        <v>15</v>
      </c>
      <c r="B156" s="21" t="s">
        <v>74</v>
      </c>
      <c r="C156" s="31"/>
      <c r="K156" s="4"/>
    </row>
    <row r="157" spans="1:21">
      <c r="A157" s="36" t="s">
        <v>16</v>
      </c>
      <c r="B157" s="21" t="s">
        <v>75</v>
      </c>
      <c r="C157" s="31"/>
      <c r="K157" s="4"/>
    </row>
    <row r="158" spans="1:21" ht="15.75">
      <c r="A158" s="36" t="s">
        <v>26</v>
      </c>
      <c r="C158" s="4"/>
      <c r="F158" s="86" t="s">
        <v>56</v>
      </c>
      <c r="G158" s="87"/>
      <c r="H158" s="87"/>
      <c r="I158" s="87"/>
      <c r="J158" s="88"/>
      <c r="K158" s="26">
        <f>K148</f>
        <v>42202</v>
      </c>
    </row>
    <row r="159" spans="1:21" ht="18">
      <c r="A159" s="36"/>
      <c r="C159" s="4"/>
      <c r="J159" s="89" t="s">
        <v>57</v>
      </c>
      <c r="K159" s="26">
        <f>K154</f>
        <v>42216</v>
      </c>
    </row>
    <row r="160" spans="1:21" ht="15.75">
      <c r="A160" s="47" t="str">
        <f>M154</f>
        <v>ZADAR</v>
      </c>
      <c r="C160" s="31">
        <f>K154+1</f>
        <v>42217</v>
      </c>
      <c r="D160" s="32">
        <v>8</v>
      </c>
      <c r="E160" s="32">
        <v>81</v>
      </c>
      <c r="F160" s="33" t="s">
        <v>17</v>
      </c>
      <c r="G160" s="32">
        <v>5</v>
      </c>
      <c r="H160" s="33" t="s">
        <v>11</v>
      </c>
      <c r="I160" s="34">
        <f>E160/G160</f>
        <v>16.2</v>
      </c>
      <c r="J160" s="76" t="s">
        <v>12</v>
      </c>
      <c r="K160" s="31">
        <f>C160+3</f>
        <v>42220</v>
      </c>
      <c r="L160" s="33">
        <v>17</v>
      </c>
    </row>
    <row r="161" spans="1:15" ht="15.75">
      <c r="A161" s="36" t="s">
        <v>13</v>
      </c>
      <c r="B161" t="s">
        <v>14</v>
      </c>
      <c r="C161" s="31"/>
      <c r="K161" s="4"/>
      <c r="M161" s="47" t="s">
        <v>59</v>
      </c>
      <c r="N161" s="6" t="s">
        <v>60</v>
      </c>
    </row>
    <row r="162" spans="1:15">
      <c r="A162" s="36" t="s">
        <v>15</v>
      </c>
      <c r="B162" s="21"/>
      <c r="C162" s="31"/>
      <c r="F162" t="s">
        <v>63</v>
      </c>
      <c r="K162" s="4"/>
    </row>
    <row r="163" spans="1:15">
      <c r="A163" s="36" t="s">
        <v>16</v>
      </c>
      <c r="B163" s="21" t="s">
        <v>75</v>
      </c>
      <c r="C163" s="31"/>
      <c r="K163" s="4"/>
    </row>
    <row r="164" spans="1:15">
      <c r="A164" s="36" t="s">
        <v>26</v>
      </c>
      <c r="C164" s="4"/>
      <c r="K164" s="4"/>
    </row>
    <row r="165" spans="1:15" ht="15.75">
      <c r="A165" s="47" t="str">
        <f>M161</f>
        <v>ROGOZNICA</v>
      </c>
      <c r="C165" s="31">
        <f>K160+2</f>
        <v>42222</v>
      </c>
      <c r="D165" s="32">
        <v>9</v>
      </c>
      <c r="E165" s="32">
        <v>60</v>
      </c>
      <c r="F165" s="33" t="s">
        <v>17</v>
      </c>
      <c r="G165" s="32">
        <v>5</v>
      </c>
      <c r="H165" s="33" t="s">
        <v>11</v>
      </c>
      <c r="I165" s="34">
        <v>9</v>
      </c>
      <c r="J165" s="76" t="s">
        <v>12</v>
      </c>
      <c r="K165" s="31">
        <f>C165</f>
        <v>42222</v>
      </c>
      <c r="L165" s="33">
        <v>9</v>
      </c>
      <c r="M165" s="47" t="s">
        <v>58</v>
      </c>
      <c r="N165" s="6" t="s">
        <v>60</v>
      </c>
      <c r="O165" s="90"/>
    </row>
    <row r="166" spans="1:15" ht="15.75">
      <c r="A166" s="36" t="s">
        <v>13</v>
      </c>
      <c r="B166" t="s">
        <v>14</v>
      </c>
      <c r="C166" s="31"/>
      <c r="K166" s="4"/>
      <c r="M166" s="47"/>
      <c r="O166" s="91"/>
    </row>
    <row r="167" spans="1:15">
      <c r="A167" s="36" t="s">
        <v>15</v>
      </c>
      <c r="B167" s="21" t="s">
        <v>71</v>
      </c>
      <c r="C167" s="31"/>
      <c r="K167" s="4"/>
    </row>
    <row r="168" spans="1:15">
      <c r="A168" s="36" t="s">
        <v>16</v>
      </c>
      <c r="B168" s="21" t="s">
        <v>75</v>
      </c>
      <c r="C168" s="31"/>
      <c r="K168" s="4"/>
    </row>
    <row r="169" spans="1:15">
      <c r="A169" s="36" t="s">
        <v>26</v>
      </c>
      <c r="C169" s="4"/>
      <c r="K169" s="4"/>
    </row>
    <row r="170" spans="1:15" ht="15.75">
      <c r="A170" s="47" t="str">
        <f>M165</f>
        <v>STARI GRAD</v>
      </c>
      <c r="C170" s="31">
        <f>K165+2</f>
        <v>42224</v>
      </c>
      <c r="D170" s="32">
        <v>9</v>
      </c>
      <c r="E170" s="32">
        <v>120</v>
      </c>
      <c r="F170" s="33" t="s">
        <v>17</v>
      </c>
      <c r="G170" s="32">
        <v>5</v>
      </c>
      <c r="H170" s="33" t="s">
        <v>11</v>
      </c>
      <c r="I170" s="34">
        <f>E170/G170</f>
        <v>24</v>
      </c>
      <c r="J170" s="76" t="s">
        <v>12</v>
      </c>
      <c r="K170" s="31">
        <f>C170+1</f>
        <v>42225</v>
      </c>
      <c r="L170" s="33">
        <v>9</v>
      </c>
      <c r="M170" s="47" t="s">
        <v>53</v>
      </c>
      <c r="N170" s="6" t="s">
        <v>60</v>
      </c>
    </row>
    <row r="171" spans="1:15" ht="15.75">
      <c r="A171" s="36" t="s">
        <v>13</v>
      </c>
      <c r="B171" t="s">
        <v>14</v>
      </c>
      <c r="C171" s="31"/>
      <c r="K171" s="4"/>
      <c r="M171" s="47"/>
    </row>
    <row r="172" spans="1:15">
      <c r="A172" s="36" t="s">
        <v>15</v>
      </c>
      <c r="B172" s="21" t="s">
        <v>107</v>
      </c>
      <c r="C172" s="31" t="s">
        <v>108</v>
      </c>
      <c r="K172" s="4"/>
    </row>
    <row r="173" spans="1:15">
      <c r="A173" s="36" t="s">
        <v>16</v>
      </c>
      <c r="B173" s="21" t="s">
        <v>75</v>
      </c>
      <c r="C173" s="31"/>
      <c r="K173" s="4"/>
    </row>
    <row r="174" spans="1:15">
      <c r="A174" s="36" t="s">
        <v>26</v>
      </c>
      <c r="B174" s="21" t="s">
        <v>111</v>
      </c>
      <c r="C174" s="4"/>
      <c r="K174" s="4"/>
    </row>
    <row r="175" spans="1:15" ht="15.75">
      <c r="A175" s="47" t="str">
        <f>M170</f>
        <v xml:space="preserve">MONTENEGRO </v>
      </c>
      <c r="C175" s="31">
        <f>K170+2</f>
        <v>42227</v>
      </c>
      <c r="D175" s="32">
        <v>8</v>
      </c>
      <c r="E175" s="32">
        <v>60</v>
      </c>
      <c r="F175" s="33" t="s">
        <v>17</v>
      </c>
      <c r="G175" s="32">
        <v>5</v>
      </c>
      <c r="H175" s="33" t="s">
        <v>11</v>
      </c>
      <c r="I175" s="34">
        <f>E175/G175</f>
        <v>12</v>
      </c>
      <c r="J175" s="76" t="s">
        <v>12</v>
      </c>
      <c r="K175" s="31">
        <f>C175</f>
        <v>42227</v>
      </c>
      <c r="L175" s="33">
        <v>20</v>
      </c>
      <c r="M175" s="47" t="s">
        <v>61</v>
      </c>
      <c r="N175" s="6" t="s">
        <v>60</v>
      </c>
    </row>
    <row r="176" spans="1:15" ht="15.75">
      <c r="A176" s="36" t="s">
        <v>13</v>
      </c>
      <c r="B176" t="s">
        <v>14</v>
      </c>
      <c r="C176" s="31"/>
      <c r="K176" s="4"/>
      <c r="M176" s="47"/>
    </row>
    <row r="177" spans="1:14">
      <c r="A177" s="36" t="s">
        <v>15</v>
      </c>
      <c r="B177" s="21" t="s">
        <v>107</v>
      </c>
      <c r="C177" s="31"/>
      <c r="K177" s="4"/>
    </row>
    <row r="178" spans="1:14">
      <c r="A178" s="36" t="s">
        <v>16</v>
      </c>
      <c r="B178" s="21" t="s">
        <v>75</v>
      </c>
      <c r="C178" s="31"/>
      <c r="K178" s="4"/>
    </row>
    <row r="179" spans="1:14">
      <c r="A179" s="36" t="s">
        <v>26</v>
      </c>
      <c r="B179" s="21" t="s">
        <v>111</v>
      </c>
      <c r="C179" s="4"/>
      <c r="K179" s="4"/>
    </row>
    <row r="180" spans="1:14" ht="15.75">
      <c r="A180" s="47" t="str">
        <f>M175</f>
        <v>LEZHE (Albanie)</v>
      </c>
      <c r="C180" s="31">
        <f>K175+2</f>
        <v>42229</v>
      </c>
      <c r="D180" s="32">
        <v>9</v>
      </c>
      <c r="E180" s="32">
        <v>30</v>
      </c>
      <c r="F180" s="33" t="s">
        <v>17</v>
      </c>
      <c r="G180" s="32">
        <v>5</v>
      </c>
      <c r="H180" s="33" t="s">
        <v>11</v>
      </c>
      <c r="I180" s="34">
        <v>9</v>
      </c>
      <c r="J180" s="76" t="s">
        <v>12</v>
      </c>
      <c r="K180" s="31">
        <f>C180</f>
        <v>42229</v>
      </c>
      <c r="L180" s="33">
        <v>9</v>
      </c>
      <c r="M180" s="47" t="s">
        <v>62</v>
      </c>
      <c r="N180" s="6" t="s">
        <v>60</v>
      </c>
    </row>
    <row r="181" spans="1:14" ht="15.75">
      <c r="A181" s="36" t="s">
        <v>13</v>
      </c>
      <c r="B181" t="s">
        <v>14</v>
      </c>
      <c r="C181" s="31"/>
      <c r="K181" s="4"/>
      <c r="M181" s="47"/>
    </row>
    <row r="182" spans="1:14">
      <c r="A182" s="36" t="s">
        <v>15</v>
      </c>
      <c r="B182" s="21" t="s">
        <v>107</v>
      </c>
      <c r="C182" s="31"/>
      <c r="K182" s="4"/>
    </row>
    <row r="183" spans="1:14">
      <c r="A183" s="36" t="s">
        <v>16</v>
      </c>
      <c r="B183" s="21"/>
      <c r="C183" s="31"/>
      <c r="K183" s="4"/>
    </row>
    <row r="184" spans="1:14">
      <c r="A184" s="36" t="s">
        <v>26</v>
      </c>
      <c r="B184" s="21" t="s">
        <v>111</v>
      </c>
      <c r="C184" s="4"/>
      <c r="K184" s="4"/>
    </row>
    <row r="185" spans="1:14" ht="15.75">
      <c r="A185" s="47" t="str">
        <f>M180</f>
        <v>DURRES</v>
      </c>
      <c r="C185" s="31">
        <f>K180+1</f>
        <v>42230</v>
      </c>
      <c r="D185" s="32">
        <v>9</v>
      </c>
      <c r="E185" s="32">
        <v>47</v>
      </c>
      <c r="F185" s="33" t="s">
        <v>17</v>
      </c>
      <c r="G185" s="32">
        <v>5</v>
      </c>
      <c r="H185" s="33" t="s">
        <v>11</v>
      </c>
      <c r="I185" s="34">
        <f>E185/G185</f>
        <v>9.4</v>
      </c>
      <c r="J185" s="76" t="s">
        <v>12</v>
      </c>
      <c r="K185" s="31">
        <f>C185</f>
        <v>42230</v>
      </c>
      <c r="L185" s="33">
        <v>18</v>
      </c>
      <c r="M185" s="47" t="s">
        <v>64</v>
      </c>
      <c r="N185" s="6" t="s">
        <v>60</v>
      </c>
    </row>
    <row r="186" spans="1:14" ht="15.75">
      <c r="A186" s="36" t="s">
        <v>13</v>
      </c>
      <c r="B186" t="s">
        <v>14</v>
      </c>
      <c r="C186" s="31"/>
      <c r="K186" s="4"/>
      <c r="M186" s="47"/>
    </row>
    <row r="187" spans="1:14">
      <c r="A187" s="36" t="s">
        <v>15</v>
      </c>
      <c r="B187" s="21" t="s">
        <v>107</v>
      </c>
      <c r="C187" s="31"/>
      <c r="K187" s="4"/>
    </row>
    <row r="188" spans="1:14">
      <c r="A188" s="36" t="s">
        <v>16</v>
      </c>
      <c r="B188" s="21"/>
      <c r="C188" s="31"/>
      <c r="K188" s="4"/>
    </row>
    <row r="189" spans="1:14">
      <c r="A189" s="36" t="s">
        <v>26</v>
      </c>
      <c r="B189" s="21" t="s">
        <v>111</v>
      </c>
      <c r="C189" s="4"/>
      <c r="K189" s="4"/>
    </row>
    <row r="190" spans="1:14" ht="15.75">
      <c r="A190" s="47" t="str">
        <f>M185</f>
        <v>ILE DE SAZAN</v>
      </c>
      <c r="C190" s="31">
        <f>K185+2</f>
        <v>42232</v>
      </c>
      <c r="D190" s="32">
        <v>9</v>
      </c>
      <c r="E190" s="32">
        <v>38</v>
      </c>
      <c r="F190" s="33" t="s">
        <v>17</v>
      </c>
      <c r="G190" s="32">
        <v>5</v>
      </c>
      <c r="H190" s="33" t="s">
        <v>11</v>
      </c>
      <c r="I190" s="34">
        <v>8</v>
      </c>
      <c r="J190" s="76" t="s">
        <v>12</v>
      </c>
      <c r="K190" s="31">
        <f>C190</f>
        <v>42232</v>
      </c>
      <c r="L190" s="33">
        <v>17</v>
      </c>
      <c r="M190" s="47" t="s">
        <v>65</v>
      </c>
      <c r="N190" s="6" t="s">
        <v>60</v>
      </c>
    </row>
    <row r="191" spans="1:14" ht="15.75">
      <c r="A191" s="36" t="s">
        <v>13</v>
      </c>
      <c r="B191" t="s">
        <v>14</v>
      </c>
      <c r="C191" s="31"/>
      <c r="K191" s="4"/>
      <c r="M191" s="47"/>
    </row>
    <row r="192" spans="1:14">
      <c r="A192" s="36" t="s">
        <v>15</v>
      </c>
      <c r="B192" s="21" t="s">
        <v>107</v>
      </c>
      <c r="C192" s="31"/>
      <c r="K192" s="4"/>
    </row>
    <row r="193" spans="1:15">
      <c r="A193" s="36" t="s">
        <v>16</v>
      </c>
      <c r="B193" s="21"/>
      <c r="C193" s="31"/>
      <c r="K193" s="4"/>
    </row>
    <row r="194" spans="1:15">
      <c r="A194" s="36" t="s">
        <v>26</v>
      </c>
      <c r="B194" s="21" t="s">
        <v>111</v>
      </c>
      <c r="C194" s="4"/>
      <c r="K194" s="4"/>
    </row>
    <row r="195" spans="1:15" ht="15.75">
      <c r="A195" s="47" t="str">
        <f>M190</f>
        <v xml:space="preserve">PORTO PALERMO </v>
      </c>
      <c r="C195" s="31">
        <f>K190+2</f>
        <v>42234</v>
      </c>
      <c r="D195" s="32">
        <v>9</v>
      </c>
      <c r="E195" s="32">
        <v>17</v>
      </c>
      <c r="F195" s="33" t="s">
        <v>17</v>
      </c>
      <c r="G195" s="32">
        <v>5</v>
      </c>
      <c r="H195" s="33" t="s">
        <v>11</v>
      </c>
      <c r="I195" s="34">
        <f>E195/G195</f>
        <v>3.4</v>
      </c>
      <c r="J195" s="76" t="s">
        <v>12</v>
      </c>
      <c r="K195" s="31">
        <f>C195</f>
        <v>42234</v>
      </c>
      <c r="L195" s="33">
        <v>9</v>
      </c>
      <c r="M195" s="47" t="s">
        <v>66</v>
      </c>
      <c r="O195" s="6" t="s">
        <v>60</v>
      </c>
    </row>
    <row r="196" spans="1:15" ht="15.75">
      <c r="A196" s="36" t="s">
        <v>13</v>
      </c>
      <c r="B196" t="s">
        <v>14</v>
      </c>
      <c r="C196" s="31"/>
      <c r="K196" s="4"/>
      <c r="M196" s="47"/>
    </row>
    <row r="197" spans="1:15">
      <c r="A197" s="36" t="s">
        <v>15</v>
      </c>
      <c r="B197" s="21" t="s">
        <v>107</v>
      </c>
      <c r="C197" s="31"/>
      <c r="K197" s="4"/>
    </row>
    <row r="198" spans="1:15">
      <c r="A198" s="36" t="s">
        <v>16</v>
      </c>
      <c r="B198" s="21"/>
      <c r="C198" s="31"/>
      <c r="K198" s="4"/>
    </row>
    <row r="199" spans="1:15">
      <c r="A199" s="36" t="s">
        <v>26</v>
      </c>
      <c r="B199" s="21" t="s">
        <v>111</v>
      </c>
      <c r="C199" s="4"/>
      <c r="K199" s="4"/>
    </row>
    <row r="200" spans="1:15" ht="15.75">
      <c r="A200" s="47" t="str">
        <f>M195</f>
        <v>KASSIOPI (GRECE CORFOU)</v>
      </c>
      <c r="C200" s="31">
        <f>K195+3</f>
        <v>42237</v>
      </c>
      <c r="D200" s="32">
        <v>9</v>
      </c>
      <c r="E200" s="32">
        <v>11</v>
      </c>
      <c r="F200" s="33" t="s">
        <v>17</v>
      </c>
      <c r="G200" s="32">
        <v>5</v>
      </c>
      <c r="H200" s="33" t="s">
        <v>11</v>
      </c>
      <c r="I200" s="34">
        <f>E200/G200</f>
        <v>2.2000000000000002</v>
      </c>
      <c r="J200" s="76" t="s">
        <v>12</v>
      </c>
      <c r="K200" s="31">
        <f>C200</f>
        <v>42237</v>
      </c>
      <c r="L200" s="33">
        <v>9</v>
      </c>
      <c r="M200" s="47" t="s">
        <v>67</v>
      </c>
      <c r="N200" s="6" t="s">
        <v>60</v>
      </c>
    </row>
    <row r="201" spans="1:15" ht="15.75">
      <c r="A201" s="36" t="s">
        <v>13</v>
      </c>
      <c r="B201" t="s">
        <v>14</v>
      </c>
      <c r="C201" s="31"/>
      <c r="K201" s="4"/>
      <c r="M201" s="47"/>
    </row>
    <row r="202" spans="1:15">
      <c r="A202" s="36" t="s">
        <v>15</v>
      </c>
      <c r="B202" s="21" t="s">
        <v>107</v>
      </c>
      <c r="C202" s="31"/>
      <c r="K202" s="4"/>
    </row>
    <row r="203" spans="1:15">
      <c r="A203" s="36" t="s">
        <v>16</v>
      </c>
      <c r="B203" s="21"/>
      <c r="C203" s="31"/>
      <c r="K203" s="4"/>
    </row>
    <row r="204" spans="1:15">
      <c r="A204" s="36" t="s">
        <v>26</v>
      </c>
      <c r="B204" s="21" t="s">
        <v>111</v>
      </c>
      <c r="C204" s="4"/>
      <c r="K204" s="4"/>
    </row>
    <row r="205" spans="1:15" ht="15.75">
      <c r="A205" s="47" t="str">
        <f>M200</f>
        <v>KONTOKALI (CORFOU)</v>
      </c>
      <c r="C205" s="31">
        <f>K200+2</f>
        <v>42239</v>
      </c>
      <c r="D205" s="32">
        <v>9</v>
      </c>
      <c r="E205" s="32">
        <v>49</v>
      </c>
      <c r="F205" s="33" t="s">
        <v>17</v>
      </c>
      <c r="G205" s="32">
        <v>5</v>
      </c>
      <c r="H205" s="33" t="s">
        <v>11</v>
      </c>
      <c r="I205" s="34">
        <f>E205/G205</f>
        <v>9.8000000000000007</v>
      </c>
      <c r="J205" s="76" t="s">
        <v>12</v>
      </c>
      <c r="K205" s="31">
        <f>C205</f>
        <v>42239</v>
      </c>
      <c r="L205" s="33">
        <v>9</v>
      </c>
      <c r="M205" s="47" t="s">
        <v>68</v>
      </c>
      <c r="N205" s="6" t="s">
        <v>60</v>
      </c>
    </row>
    <row r="206" spans="1:15" ht="15.75">
      <c r="A206" s="36" t="s">
        <v>13</v>
      </c>
      <c r="B206" t="s">
        <v>14</v>
      </c>
      <c r="C206" s="31"/>
      <c r="K206" s="4"/>
      <c r="M206" s="47"/>
    </row>
    <row r="207" spans="1:15">
      <c r="A207" s="36" t="s">
        <v>15</v>
      </c>
      <c r="B207" s="21" t="s">
        <v>107</v>
      </c>
      <c r="C207" s="31"/>
      <c r="K207" s="4"/>
    </row>
    <row r="208" spans="1:15">
      <c r="A208" s="36" t="s">
        <v>16</v>
      </c>
      <c r="B208" s="21"/>
      <c r="C208" s="31"/>
      <c r="K208" s="4"/>
    </row>
    <row r="209" spans="1:14">
      <c r="A209" s="36" t="s">
        <v>26</v>
      </c>
      <c r="B209" s="21" t="s">
        <v>111</v>
      </c>
      <c r="C209" s="4"/>
      <c r="K209" s="4"/>
    </row>
    <row r="210" spans="1:14" ht="15.75">
      <c r="A210" s="47" t="str">
        <f>M205</f>
        <v>IGOUMINITSA</v>
      </c>
      <c r="C210" s="31">
        <f>K205+2</f>
        <v>42241</v>
      </c>
      <c r="D210" s="32">
        <v>9</v>
      </c>
      <c r="E210" s="32">
        <v>50</v>
      </c>
      <c r="F210" s="33" t="s">
        <v>17</v>
      </c>
      <c r="G210" s="32">
        <v>5</v>
      </c>
      <c r="H210" s="33" t="s">
        <v>11</v>
      </c>
      <c r="I210" s="34">
        <f>E210/G210</f>
        <v>10</v>
      </c>
      <c r="J210" s="76" t="s">
        <v>12</v>
      </c>
      <c r="K210" s="31">
        <f>C210</f>
        <v>42241</v>
      </c>
      <c r="L210" s="33">
        <v>19</v>
      </c>
      <c r="M210" s="47" t="s">
        <v>69</v>
      </c>
      <c r="N210" s="6" t="s">
        <v>60</v>
      </c>
    </row>
    <row r="211" spans="1:14" ht="15.75">
      <c r="A211" s="36" t="s">
        <v>13</v>
      </c>
      <c r="B211" t="s">
        <v>14</v>
      </c>
      <c r="C211" s="31"/>
      <c r="K211" s="4"/>
      <c r="M211" s="47"/>
    </row>
    <row r="212" spans="1:14">
      <c r="A212" s="36" t="s">
        <v>15</v>
      </c>
      <c r="B212" s="21"/>
      <c r="C212" s="31"/>
      <c r="K212" s="4"/>
    </row>
    <row r="213" spans="1:14">
      <c r="A213" s="36" t="s">
        <v>16</v>
      </c>
      <c r="B213" s="21"/>
      <c r="C213" s="31"/>
      <c r="K213" s="4"/>
    </row>
    <row r="214" spans="1:14">
      <c r="A214" s="36" t="s">
        <v>26</v>
      </c>
      <c r="C214" s="4"/>
      <c r="K214" s="4"/>
    </row>
    <row r="215" spans="1:14" ht="15.75">
      <c r="A215" s="47" t="str">
        <f>M210</f>
        <v>PREVEZA</v>
      </c>
      <c r="C215" s="31">
        <f>K210+4</f>
        <v>42245</v>
      </c>
      <c r="D215" s="32">
        <v>9</v>
      </c>
      <c r="E215" s="32">
        <v>12</v>
      </c>
      <c r="F215" s="33" t="s">
        <v>17</v>
      </c>
      <c r="G215" s="32">
        <v>5</v>
      </c>
      <c r="H215" s="33" t="s">
        <v>11</v>
      </c>
      <c r="I215" s="34">
        <f>E215/G215</f>
        <v>2.4</v>
      </c>
      <c r="J215" s="76" t="s">
        <v>12</v>
      </c>
      <c r="K215" s="31">
        <f>C215</f>
        <v>42245</v>
      </c>
      <c r="L215" s="33">
        <v>9</v>
      </c>
      <c r="M215" s="47" t="s">
        <v>70</v>
      </c>
      <c r="N215" s="6" t="s">
        <v>60</v>
      </c>
    </row>
    <row r="216" spans="1:14" ht="15.75">
      <c r="A216" s="36" t="s">
        <v>13</v>
      </c>
      <c r="B216" t="s">
        <v>14</v>
      </c>
      <c r="C216" s="31"/>
      <c r="K216" s="4"/>
      <c r="M216" s="47"/>
    </row>
    <row r="217" spans="1:14">
      <c r="A217" s="36" t="s">
        <v>15</v>
      </c>
      <c r="B217" s="21"/>
      <c r="C217" s="31"/>
      <c r="K217" s="4"/>
    </row>
    <row r="218" spans="1:14">
      <c r="A218" s="36" t="s">
        <v>16</v>
      </c>
      <c r="B218" s="21"/>
      <c r="C218" s="31"/>
      <c r="K218" s="4"/>
    </row>
    <row r="219" spans="1:14">
      <c r="A219" s="36" t="s">
        <v>26</v>
      </c>
      <c r="C219" s="4"/>
      <c r="K219" s="4"/>
    </row>
    <row r="220" spans="1:14" ht="15.75">
      <c r="A220" s="47" t="str">
        <f>M215</f>
        <v>AMFILOCHIA</v>
      </c>
      <c r="C220" s="31">
        <f>K215+2</f>
        <v>42247</v>
      </c>
      <c r="D220" s="32">
        <v>9</v>
      </c>
      <c r="E220" s="32">
        <v>60</v>
      </c>
      <c r="F220" s="33" t="s">
        <v>17</v>
      </c>
      <c r="G220" s="32">
        <v>5</v>
      </c>
      <c r="H220" s="33" t="s">
        <v>11</v>
      </c>
      <c r="I220" s="34">
        <f>E220/G220</f>
        <v>12</v>
      </c>
      <c r="J220" s="76" t="s">
        <v>12</v>
      </c>
      <c r="K220" s="31">
        <f>C220</f>
        <v>42247</v>
      </c>
      <c r="L220" s="33">
        <v>9</v>
      </c>
      <c r="M220" s="47" t="s">
        <v>71</v>
      </c>
      <c r="N220" s="6" t="s">
        <v>60</v>
      </c>
    </row>
    <row r="221" spans="1:14" ht="15.75">
      <c r="A221" s="36" t="s">
        <v>13</v>
      </c>
      <c r="B221" t="s">
        <v>14</v>
      </c>
      <c r="C221" s="31"/>
      <c r="K221" s="4"/>
      <c r="M221" s="47"/>
    </row>
    <row r="222" spans="1:14">
      <c r="A222" s="36" t="s">
        <v>15</v>
      </c>
      <c r="B222" s="21"/>
      <c r="C222" s="31"/>
      <c r="K222" s="4"/>
    </row>
    <row r="223" spans="1:14">
      <c r="A223" s="36" t="s">
        <v>16</v>
      </c>
      <c r="B223" s="21"/>
      <c r="C223" s="31"/>
      <c r="K223" s="4"/>
    </row>
    <row r="224" spans="1:14">
      <c r="A224" s="36" t="s">
        <v>26</v>
      </c>
      <c r="C224" s="4"/>
      <c r="K224" s="4"/>
    </row>
    <row r="225" spans="1:14" ht="15.75">
      <c r="A225" s="47" t="str">
        <f>M220</f>
        <v>,</v>
      </c>
      <c r="C225" s="31">
        <f>K220+1</f>
        <v>42248</v>
      </c>
      <c r="D225" s="32">
        <v>9</v>
      </c>
      <c r="E225" s="32">
        <v>60</v>
      </c>
      <c r="F225" s="33" t="s">
        <v>17</v>
      </c>
      <c r="G225" s="32">
        <v>5</v>
      </c>
      <c r="H225" s="33" t="s">
        <v>11</v>
      </c>
      <c r="I225" s="34">
        <f>E225/G225</f>
        <v>12</v>
      </c>
      <c r="J225" s="76" t="s">
        <v>12</v>
      </c>
      <c r="K225" s="31">
        <f>C225</f>
        <v>42248</v>
      </c>
      <c r="L225" s="33">
        <v>9</v>
      </c>
      <c r="M225" s="47" t="s">
        <v>71</v>
      </c>
      <c r="N225" s="6" t="s">
        <v>60</v>
      </c>
    </row>
    <row r="226" spans="1:14" ht="15.75">
      <c r="A226" s="36" t="s">
        <v>13</v>
      </c>
      <c r="B226" t="s">
        <v>14</v>
      </c>
      <c r="C226" s="31"/>
      <c r="K226" s="4"/>
      <c r="M226" s="47"/>
    </row>
    <row r="227" spans="1:14">
      <c r="A227" s="36" t="s">
        <v>15</v>
      </c>
      <c r="B227" s="21"/>
      <c r="C227" s="31"/>
      <c r="K227" s="4"/>
    </row>
    <row r="228" spans="1:14">
      <c r="A228" s="36" t="s">
        <v>16</v>
      </c>
      <c r="B228" s="21"/>
      <c r="C228" s="31"/>
      <c r="K228" s="4"/>
    </row>
    <row r="229" spans="1:14">
      <c r="A229" s="36" t="s">
        <v>26</v>
      </c>
      <c r="C229" s="4"/>
      <c r="K229" s="4"/>
    </row>
    <row r="230" spans="1:14" ht="15.75">
      <c r="A230" s="47" t="str">
        <f>M225</f>
        <v>,</v>
      </c>
      <c r="C230" s="31">
        <f>K225+2</f>
        <v>42250</v>
      </c>
      <c r="D230" s="32">
        <v>9</v>
      </c>
      <c r="E230" s="32">
        <v>60</v>
      </c>
      <c r="F230" s="33" t="s">
        <v>17</v>
      </c>
      <c r="G230" s="32">
        <v>5</v>
      </c>
      <c r="H230" s="33" t="s">
        <v>11</v>
      </c>
      <c r="I230" s="34">
        <f>E230/G230</f>
        <v>12</v>
      </c>
      <c r="J230" s="76" t="s">
        <v>12</v>
      </c>
      <c r="K230" s="31">
        <f>C230</f>
        <v>42250</v>
      </c>
      <c r="L230" s="33">
        <v>9</v>
      </c>
      <c r="M230" s="47" t="s">
        <v>71</v>
      </c>
      <c r="N230" s="6" t="s">
        <v>60</v>
      </c>
    </row>
    <row r="231" spans="1:14" ht="15.75">
      <c r="A231" s="36" t="s">
        <v>13</v>
      </c>
      <c r="B231" t="s">
        <v>14</v>
      </c>
      <c r="C231" s="31"/>
      <c r="K231" s="4"/>
      <c r="M231" s="47"/>
    </row>
    <row r="232" spans="1:14">
      <c r="A232" s="36" t="s">
        <v>15</v>
      </c>
      <c r="B232" s="21"/>
      <c r="C232" s="31"/>
      <c r="K232" s="4"/>
    </row>
    <row r="233" spans="1:14">
      <c r="A233" s="36" t="s">
        <v>16</v>
      </c>
      <c r="B233" s="21"/>
      <c r="C233" s="31"/>
      <c r="K233" s="4"/>
    </row>
    <row r="234" spans="1:14">
      <c r="A234" s="36" t="s">
        <v>26</v>
      </c>
      <c r="C234" s="4"/>
      <c r="K234" s="4"/>
    </row>
  </sheetData>
  <pageMargins left="3.9763779527559058E-2" right="0" top="0.78779527559055118" bottom="0.70944881889763789" header="0.39370078740157477" footer="0.31535433070866142"/>
  <pageSetup paperSize="9" fitToWidth="0" fitToHeight="0" pageOrder="overThenDown" orientation="landscape" useFirstPageNumber="1" horizontalDpi="4294967293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cols>
    <col min="1" max="1" width="10.75" customWidth="1"/>
  </cols>
  <sheetData/>
  <pageMargins left="3.9763779527559058E-2" right="0" top="0.78779527559055118" bottom="0.70944881889763789" header="0.39370078740157477" footer="0.31535433070866142"/>
  <pageSetup paperSize="0" fitToWidth="0" fitToHeight="0" pageOrder="overThenDown" orientation="landscape" useFirstPageNumber="1" horizontalDpi="0" verticalDpi="0" copies="0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cols>
    <col min="1" max="1" width="10.75" customWidth="1"/>
  </cols>
  <sheetData/>
  <pageMargins left="3.9763779527559058E-2" right="0" top="0.78779527559055118" bottom="0.70944881889763789" header="0.39370078740157477" footer="0.31535433070866142"/>
  <pageSetup paperSize="0" fitToWidth="0" fitToHeight="0" pageOrder="overThenDown" orientation="landscape" useFirstPageNumber="1" horizontalDpi="0" verticalDpi="0" copies="0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19783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Feuille1</vt:lpstr>
      <vt:lpstr>Feuille2</vt:lpstr>
      <vt:lpstr>Feuille3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revision>61</cp:revision>
  <cp:lastPrinted>2015-01-15T16:55:16Z</cp:lastPrinted>
  <dcterms:created xsi:type="dcterms:W3CDTF">2014-01-15T10:57:55Z</dcterms:created>
  <dcterms:modified xsi:type="dcterms:W3CDTF">2015-04-27T08:29:50Z</dcterms:modified>
</cp:coreProperties>
</file>