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5"/>
  </bookViews>
  <sheets>
    <sheet name="novembre" sheetId="1" r:id="rId1"/>
    <sheet name="decembre" sheetId="2" r:id="rId2"/>
    <sheet name="Janvier" sheetId="3" r:id="rId3"/>
    <sheet name="Fevrier" sheetId="4" r:id="rId4"/>
    <sheet name="Mars" sheetId="5" r:id="rId5"/>
    <sheet name="avril" sheetId="6" r:id="rId6"/>
  </sheets>
  <definedNames/>
  <calcPr fullCalcOnLoad="1"/>
</workbook>
</file>

<file path=xl/sharedStrings.xml><?xml version="1.0" encoding="utf-8"?>
<sst xmlns="http://schemas.openxmlformats.org/spreadsheetml/2006/main" count="328" uniqueCount="82">
  <si>
    <t>Actions</t>
  </si>
  <si>
    <t>cours au 5/11/08</t>
  </si>
  <si>
    <t xml:space="preserve"> cours au 3/12/08</t>
  </si>
  <si>
    <t xml:space="preserve">    en %</t>
  </si>
  <si>
    <t>nbr d'actions</t>
  </si>
  <si>
    <t>total en euros</t>
  </si>
  <si>
    <t>AIR LIQUIDE</t>
  </si>
  <si>
    <t>CARREFOUR</t>
  </si>
  <si>
    <t>ESSILOR INTL</t>
  </si>
  <si>
    <t>Sanofi-Aventis</t>
  </si>
  <si>
    <t>LAFARGE</t>
  </si>
  <si>
    <r>
      <t>valorisation</t>
    </r>
    <r>
      <rPr>
        <sz val="10"/>
        <rFont val="Arial"/>
        <family val="0"/>
      </rPr>
      <t xml:space="preserve"> </t>
    </r>
  </si>
  <si>
    <t>Action</t>
  </si>
  <si>
    <t>cours au 3/12/08</t>
  </si>
  <si>
    <t>Nbr d'actions</t>
  </si>
  <si>
    <t>Prix hors frais</t>
  </si>
  <si>
    <t>prix vente total</t>
  </si>
  <si>
    <t>Reliquat</t>
  </si>
  <si>
    <t>somme disponible</t>
  </si>
  <si>
    <t>prix achat total</t>
  </si>
  <si>
    <t>Michelin</t>
  </si>
  <si>
    <t>Cours au 3.12.08</t>
  </si>
  <si>
    <t>Montant total</t>
  </si>
  <si>
    <t>Valorisation</t>
  </si>
  <si>
    <t>TOTAL</t>
  </si>
  <si>
    <t>situation finale</t>
  </si>
  <si>
    <t>NOM DE L'ACTION</t>
  </si>
  <si>
    <t>COURS AU 5/11</t>
  </si>
  <si>
    <t>NOMBRE D'ACTIONS</t>
  </si>
  <si>
    <t>TtL SANS FRAIS</t>
  </si>
  <si>
    <t>FRAIS:2%</t>
  </si>
  <si>
    <t>SANOFI AVENTIS</t>
  </si>
  <si>
    <t>RELIQUAT</t>
  </si>
  <si>
    <t xml:space="preserve"> </t>
  </si>
  <si>
    <t>Tableau des achats</t>
  </si>
  <si>
    <t>Tableau des ventes</t>
  </si>
  <si>
    <t xml:space="preserve">     Decembre</t>
  </si>
  <si>
    <t>Valorisation du portefeuille</t>
  </si>
  <si>
    <t>5.11.08</t>
  </si>
  <si>
    <t>3.12.08</t>
  </si>
  <si>
    <t>5,11,08</t>
  </si>
  <si>
    <t>3,12,08</t>
  </si>
  <si>
    <t>Lafarge</t>
  </si>
  <si>
    <t>cours au 14/01/09</t>
  </si>
  <si>
    <t>L'oreal</t>
  </si>
  <si>
    <t>Cours au 14.01.09</t>
  </si>
  <si>
    <t xml:space="preserve"> cours au 14/01/09</t>
  </si>
  <si>
    <t>14.01.09</t>
  </si>
  <si>
    <t>Janvier</t>
  </si>
  <si>
    <t xml:space="preserve">Novembre </t>
  </si>
  <si>
    <t>valorisation du portefeuille</t>
  </si>
  <si>
    <r>
      <t>Février</t>
    </r>
    <r>
      <rPr>
        <sz val="10"/>
        <rFont val="Arial"/>
        <family val="0"/>
      </rPr>
      <t xml:space="preserve"> </t>
    </r>
  </si>
  <si>
    <t xml:space="preserve"> cours au 11/02/09</t>
  </si>
  <si>
    <t>cours au 11/02/09</t>
  </si>
  <si>
    <t>Lagardere SCA</t>
  </si>
  <si>
    <t>11.02.09</t>
  </si>
  <si>
    <t xml:space="preserve">Mars </t>
  </si>
  <si>
    <t xml:space="preserve"> cours au 11/03/09</t>
  </si>
  <si>
    <t>Essilor intl</t>
  </si>
  <si>
    <t>cours au 11/03/09</t>
  </si>
  <si>
    <t>Danone</t>
  </si>
  <si>
    <t>Cours au 11.02.09</t>
  </si>
  <si>
    <t>Cours au 11.03.09</t>
  </si>
  <si>
    <t>11.03.09</t>
  </si>
  <si>
    <t>variation en euros</t>
  </si>
  <si>
    <t>Valorisation du portefeuille au 11/02/09</t>
  </si>
  <si>
    <t>Tableau des ventes du 11/02/09</t>
  </si>
  <si>
    <t>Tableau des achats du 11/02/09</t>
  </si>
  <si>
    <t>situation finale du 11/02/09</t>
  </si>
  <si>
    <t>Tableau des ventes du 11/03/09</t>
  </si>
  <si>
    <t>Tableau des achats du 11/03/09</t>
  </si>
  <si>
    <t>situation finale au 11/03/09</t>
  </si>
  <si>
    <t>Valorisation du portefeuille au 11/03/09</t>
  </si>
  <si>
    <t>Valorisation du portefeuille au 29/04/09</t>
  </si>
  <si>
    <t>Avril</t>
  </si>
  <si>
    <t xml:space="preserve"> cours au 29/04/09</t>
  </si>
  <si>
    <t>cours au 29/04/09</t>
  </si>
  <si>
    <t>Arcelor Mittal</t>
  </si>
  <si>
    <t>Cours au 29.04.09</t>
  </si>
  <si>
    <t>lagardere SCA</t>
  </si>
  <si>
    <t>29.04.09</t>
  </si>
  <si>
    <t>29.14.09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</si>
</sst>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Vrai&quot;;&quot;Vrai&quot;;&quot;Faux&quot;"/>
    <numFmt numFmtId="171" formatCode="&quot;Actif&quot;;&quot;Actif&quot;;&quot;Inactif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6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8"/>
      <name val="Courier"/>
      <family val="3"/>
    </font>
    <font>
      <b/>
      <sz val="10"/>
      <name val="Courier"/>
      <family val="3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36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27" fillId="7" borderId="1" applyNumberFormat="0" applyAlignment="0" applyProtection="0"/>
    <xf numFmtId="44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20" borderId="4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1" fillId="23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17" fontId="10" fillId="24" borderId="0" xfId="0" applyNumberFormat="1" applyFont="1" applyFill="1" applyAlignment="1">
      <alignment horizontal="center"/>
    </xf>
    <xf numFmtId="0" fontId="11" fillId="20" borderId="10" xfId="0" applyFon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9" fontId="1" fillId="20" borderId="10" xfId="0" applyNumberFormat="1" applyFont="1" applyFill="1" applyBorder="1" applyAlignment="1">
      <alignment horizontal="center"/>
    </xf>
    <xf numFmtId="0" fontId="1" fillId="2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2" fontId="1" fillId="24" borderId="10" xfId="0" applyNumberFormat="1" applyFont="1" applyFill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2" fontId="17" fillId="24" borderId="0" xfId="0" applyNumberFormat="1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17" fillId="24" borderId="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Lafarge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7475"/>
          <c:w val="0.739"/>
          <c:h val="0.70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decembre!$A$138:$B$138</c:f>
              <c:strCache/>
            </c:strRef>
          </c:cat>
          <c:val>
            <c:numRef>
              <c:f>decembre!$A$139:$B$139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2586414"/>
        <c:axId val="2862215"/>
      </c:lineChart>
      <c:catAx>
        <c:axId val="258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215"/>
        <c:crosses val="autoZero"/>
        <c:auto val="1"/>
        <c:lblOffset val="100"/>
        <c:tickLblSkip val="1"/>
        <c:noMultiLvlLbl val="0"/>
      </c:catAx>
      <c:valAx>
        <c:axId val="2862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Lafarge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9085"/>
          <c:h val="0.6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Janvier!$E$130:$G$130</c:f>
              <c:strCache/>
            </c:strRef>
          </c:cat>
          <c:val>
            <c:numRef>
              <c:f>Janvier!$E$131:$G$131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2664164"/>
        <c:axId val="112053"/>
      </c:lineChart>
      <c:catAx>
        <c:axId val="1266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053"/>
        <c:crosses val="autoZero"/>
        <c:auto val="1"/>
        <c:lblOffset val="100"/>
        <c:tickLblSkip val="1"/>
        <c:noMultiLvlLbl val="0"/>
      </c:catAx>
      <c:valAx>
        <c:axId val="11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air liquide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9085"/>
          <c:h val="0.6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Fevrier!$E$55:$H$55</c:f>
              <c:strCache>
                <c:ptCount val="4"/>
                <c:pt idx="0">
                  <c:v>5.11.08</c:v>
                </c:pt>
                <c:pt idx="1">
                  <c:v>3.12.08</c:v>
                </c:pt>
                <c:pt idx="2">
                  <c:v>14.01.09</c:v>
                </c:pt>
                <c:pt idx="3">
                  <c:v>11.02.09</c:v>
                </c:pt>
              </c:strCache>
            </c:strRef>
          </c:cat>
          <c:val>
            <c:numRef>
              <c:f>Fevrier!$E$56:$H$56</c:f>
              <c:numCache>
                <c:ptCount val="4"/>
                <c:pt idx="0">
                  <c:v>71.43</c:v>
                </c:pt>
                <c:pt idx="1">
                  <c:v>65.46</c:v>
                </c:pt>
                <c:pt idx="2">
                  <c:v>60.15</c:v>
                </c:pt>
                <c:pt idx="3">
                  <c:v>64.55</c:v>
                </c:pt>
              </c:numCache>
            </c:numRef>
          </c:val>
          <c:smooth val="0"/>
        </c:ser>
        <c:marker val="1"/>
        <c:axId val="5938810"/>
        <c:axId val="46321475"/>
      </c:lineChart>
      <c:catAx>
        <c:axId val="5938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1475"/>
        <c:crosses val="autoZero"/>
        <c:auto val="1"/>
        <c:lblOffset val="100"/>
        <c:tickLblSkip val="1"/>
        <c:noMultiLvlLbl val="0"/>
      </c:catAx>
      <c:valAx>
        <c:axId val="46321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carrefour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9085"/>
          <c:h val="0.6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Fevrier!$E$71:$H$71</c:f>
              <c:strCache>
                <c:ptCount val="4"/>
                <c:pt idx="0">
                  <c:v>5.11.08</c:v>
                </c:pt>
                <c:pt idx="1">
                  <c:v>3.12.08</c:v>
                </c:pt>
                <c:pt idx="2">
                  <c:v>14.01.09</c:v>
                </c:pt>
                <c:pt idx="3">
                  <c:v>11.02.09</c:v>
                </c:pt>
              </c:strCache>
            </c:strRef>
          </c:cat>
          <c:val>
            <c:numRef>
              <c:f>Fevrier!$E$72:$H$72</c:f>
              <c:numCache>
                <c:ptCount val="4"/>
                <c:pt idx="0">
                  <c:v>33.34</c:v>
                </c:pt>
                <c:pt idx="1">
                  <c:v>28.96</c:v>
                </c:pt>
                <c:pt idx="2">
                  <c:v>26.09</c:v>
                </c:pt>
                <c:pt idx="3">
                  <c:v>27.28</c:v>
                </c:pt>
              </c:numCache>
            </c:numRef>
          </c:val>
          <c:smooth val="0"/>
        </c:ser>
        <c:marker val="1"/>
        <c:axId val="39119072"/>
        <c:axId val="60044897"/>
      </c:lineChart>
      <c:catAx>
        <c:axId val="39119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44897"/>
        <c:crosses val="autoZero"/>
        <c:auto val="1"/>
        <c:lblOffset val="100"/>
        <c:tickLblSkip val="1"/>
        <c:noMultiLvlLbl val="0"/>
      </c:catAx>
      <c:valAx>
        <c:axId val="6004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9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essilor Intl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9085"/>
          <c:h val="0.6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Fevrier!$E$88:$H$88</c:f>
              <c:strCache/>
            </c:strRef>
          </c:cat>
          <c:val>
            <c:numRef>
              <c:f>Fevrier!$E$89:$H$89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8262934"/>
        <c:axId val="21540495"/>
      </c:lineChart>
      <c:catAx>
        <c:axId val="2826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0495"/>
        <c:crosses val="autoZero"/>
        <c:auto val="1"/>
        <c:lblOffset val="100"/>
        <c:tickLblSkip val="1"/>
        <c:noMultiLvlLbl val="0"/>
      </c:catAx>
      <c:valAx>
        <c:axId val="2154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michelin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9085"/>
          <c:h val="0.6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Fevrier!$F$108:$H$108</c:f>
              <c:strCache/>
            </c:strRef>
          </c:cat>
          <c:val>
            <c:numRef>
              <c:f>Fevrier!$F$109:$H$109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795548"/>
        <c:axId val="42164045"/>
      </c:lineChart>
      <c:catAx>
        <c:axId val="795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64045"/>
        <c:crosses val="autoZero"/>
        <c:auto val="1"/>
        <c:lblOffset val="100"/>
        <c:tickLblSkip val="1"/>
        <c:noMultiLvlLbl val="0"/>
      </c:catAx>
      <c:valAx>
        <c:axId val="4216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L'oreal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9085"/>
          <c:h val="0.6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Fevrier!$F$131:$G$131</c:f>
              <c:strCache/>
            </c:strRef>
          </c:cat>
          <c:val>
            <c:numRef>
              <c:f>Fevrier!$F$132:$G$132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20101874"/>
        <c:axId val="58766363"/>
      </c:lineChart>
      <c:catAx>
        <c:axId val="2010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6363"/>
        <c:crosses val="autoZero"/>
        <c:auto val="1"/>
        <c:lblOffset val="100"/>
        <c:tickLblSkip val="1"/>
        <c:noMultiLvlLbl val="0"/>
      </c:catAx>
      <c:valAx>
        <c:axId val="58766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1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Air Liquide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425"/>
          <c:w val="0.89675"/>
          <c:h val="0.7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Mars!$D$54:$H$54</c:f>
              <c:strCache>
                <c:ptCount val="5"/>
                <c:pt idx="0">
                  <c:v>5.11.08</c:v>
                </c:pt>
                <c:pt idx="1">
                  <c:v>3.12.08</c:v>
                </c:pt>
                <c:pt idx="2">
                  <c:v>14.01.09</c:v>
                </c:pt>
                <c:pt idx="3">
                  <c:v>11.02.09</c:v>
                </c:pt>
                <c:pt idx="4">
                  <c:v>11.03.09</c:v>
                </c:pt>
              </c:strCache>
            </c:strRef>
          </c:cat>
          <c:val>
            <c:numRef>
              <c:f>Mars!$D$55:$H$55</c:f>
              <c:numCache>
                <c:ptCount val="5"/>
                <c:pt idx="0">
                  <c:v>71.43</c:v>
                </c:pt>
                <c:pt idx="1">
                  <c:v>65.46</c:v>
                </c:pt>
                <c:pt idx="2">
                  <c:v>60.15</c:v>
                </c:pt>
                <c:pt idx="3">
                  <c:v>64.55</c:v>
                </c:pt>
                <c:pt idx="4">
                  <c:v>62.76</c:v>
                </c:pt>
              </c:numCache>
            </c:numRef>
          </c:val>
          <c:smooth val="0"/>
        </c:ser>
        <c:marker val="1"/>
        <c:axId val="27609496"/>
        <c:axId val="54017145"/>
      </c:lineChart>
      <c:catAx>
        <c:axId val="2760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7145"/>
        <c:crosses val="autoZero"/>
        <c:auto val="1"/>
        <c:lblOffset val="100"/>
        <c:tickLblSkip val="1"/>
        <c:noMultiLvlLbl val="0"/>
      </c:catAx>
      <c:valAx>
        <c:axId val="5401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9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Carrefour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425"/>
          <c:w val="0.89675"/>
          <c:h val="0.7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Mars!$F$72:$J$72</c:f>
              <c:strCache>
                <c:ptCount val="5"/>
                <c:pt idx="0">
                  <c:v>5.11.08</c:v>
                </c:pt>
                <c:pt idx="1">
                  <c:v>3.12.08</c:v>
                </c:pt>
                <c:pt idx="2">
                  <c:v>14.01.09</c:v>
                </c:pt>
                <c:pt idx="3">
                  <c:v>11.02.09</c:v>
                </c:pt>
                <c:pt idx="4">
                  <c:v>11.03.09</c:v>
                </c:pt>
              </c:strCache>
            </c:strRef>
          </c:cat>
          <c:val>
            <c:numRef>
              <c:f>Mars!$F$73:$J$73</c:f>
              <c:numCache>
                <c:ptCount val="5"/>
                <c:pt idx="0">
                  <c:v>33.34</c:v>
                </c:pt>
                <c:pt idx="1">
                  <c:v>28.96</c:v>
                </c:pt>
                <c:pt idx="2">
                  <c:v>26.09</c:v>
                </c:pt>
                <c:pt idx="3">
                  <c:v>27.28</c:v>
                </c:pt>
                <c:pt idx="4">
                  <c:v>26.07</c:v>
                </c:pt>
              </c:numCache>
            </c:numRef>
          </c:val>
          <c:smooth val="0"/>
        </c:ser>
        <c:marker val="1"/>
        <c:axId val="44336398"/>
        <c:axId val="1018855"/>
      </c:lineChart>
      <c:catAx>
        <c:axId val="44336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855"/>
        <c:crosses val="autoZero"/>
        <c:auto val="1"/>
        <c:lblOffset val="100"/>
        <c:tickLblSkip val="1"/>
        <c:noMultiLvlLbl val="0"/>
      </c:catAx>
      <c:valAx>
        <c:axId val="1018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6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l'oreal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425"/>
          <c:w val="0.89675"/>
          <c:h val="0.7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Mars!$G$90:$I$90</c:f>
              <c:strCache>
                <c:ptCount val="3"/>
                <c:pt idx="0">
                  <c:v>14.01.09</c:v>
                </c:pt>
                <c:pt idx="1">
                  <c:v>11.02.09</c:v>
                </c:pt>
                <c:pt idx="2">
                  <c:v>11.03.09</c:v>
                </c:pt>
              </c:strCache>
            </c:strRef>
          </c:cat>
          <c:val>
            <c:numRef>
              <c:f>Mars!$G$91:$I$91</c:f>
              <c:numCache>
                <c:ptCount val="3"/>
                <c:pt idx="0">
                  <c:v>53.45</c:v>
                </c:pt>
                <c:pt idx="1">
                  <c:v>52.855</c:v>
                </c:pt>
                <c:pt idx="2">
                  <c:v>51.99</c:v>
                </c:pt>
              </c:numCache>
            </c:numRef>
          </c:val>
          <c:smooth val="0"/>
        </c:ser>
        <c:marker val="1"/>
        <c:axId val="53999316"/>
        <c:axId val="43391461"/>
      </c:lineChart>
      <c:catAx>
        <c:axId val="5399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91461"/>
        <c:crosses val="autoZero"/>
        <c:auto val="1"/>
        <c:lblOffset val="100"/>
        <c:tickLblSkip val="1"/>
        <c:noMultiLvlLbl val="0"/>
      </c:catAx>
      <c:valAx>
        <c:axId val="4339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Lagardere SCA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425"/>
          <c:w val="0.89675"/>
          <c:h val="0.7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Mars!$F$108:$G$108</c:f>
              <c:strCache>
                <c:ptCount val="2"/>
                <c:pt idx="0">
                  <c:v>11.02.09</c:v>
                </c:pt>
                <c:pt idx="1">
                  <c:v>11.03.09</c:v>
                </c:pt>
              </c:strCache>
            </c:strRef>
          </c:cat>
          <c:val>
            <c:numRef>
              <c:f>Mars!$F$109:$G$109</c:f>
              <c:numCache>
                <c:ptCount val="2"/>
                <c:pt idx="0">
                  <c:v>29.89</c:v>
                </c:pt>
                <c:pt idx="1">
                  <c:v>19.84</c:v>
                </c:pt>
              </c:numCache>
            </c:numRef>
          </c:val>
          <c:smooth val="0"/>
        </c:ser>
        <c:marker val="1"/>
        <c:axId val="18046058"/>
        <c:axId val="16916979"/>
      </c:lineChart>
      <c:catAx>
        <c:axId val="18046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6979"/>
        <c:crosses val="autoZero"/>
        <c:auto val="1"/>
        <c:lblOffset val="100"/>
        <c:tickLblSkip val="1"/>
        <c:noMultiLvlLbl val="0"/>
      </c:catAx>
      <c:valAx>
        <c:axId val="16916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46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air liquide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75"/>
          <c:w val="0.9085"/>
          <c:h val="0.70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decembre!$F$51:$G$51</c:f>
              <c:strCache>
                <c:ptCount val="2"/>
                <c:pt idx="0">
                  <c:v>5.11.08</c:v>
                </c:pt>
                <c:pt idx="1">
                  <c:v>3.12.08</c:v>
                </c:pt>
              </c:strCache>
            </c:strRef>
          </c:cat>
          <c:val>
            <c:numRef>
              <c:f>decembre!$F$52:$G$52</c:f>
              <c:numCache>
                <c:ptCount val="2"/>
                <c:pt idx="0">
                  <c:v>71.43</c:v>
                </c:pt>
                <c:pt idx="1">
                  <c:v>65.46</c:v>
                </c:pt>
              </c:numCache>
            </c:numRef>
          </c:val>
          <c:smooth val="0"/>
        </c:ser>
        <c:marker val="1"/>
        <c:axId val="17479668"/>
        <c:axId val="54007173"/>
      </c:lineChart>
      <c:catAx>
        <c:axId val="17479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7173"/>
        <c:crosses val="autoZero"/>
        <c:auto val="1"/>
        <c:lblOffset val="100"/>
        <c:tickLblSkip val="1"/>
        <c:noMultiLvlLbl val="0"/>
      </c:catAx>
      <c:valAx>
        <c:axId val="54007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79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Essilor intl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425"/>
          <c:w val="0.89675"/>
          <c:h val="0.7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Mars!$D$126:$H$126</c:f>
              <c:strCache>
                <c:ptCount val="5"/>
                <c:pt idx="0">
                  <c:v>5.11.08</c:v>
                </c:pt>
                <c:pt idx="1">
                  <c:v>3.12.08</c:v>
                </c:pt>
                <c:pt idx="2">
                  <c:v>14.01.09</c:v>
                </c:pt>
                <c:pt idx="3">
                  <c:v>11.02.09</c:v>
                </c:pt>
                <c:pt idx="4">
                  <c:v>11.03.09</c:v>
                </c:pt>
              </c:strCache>
            </c:strRef>
          </c:cat>
          <c:val>
            <c:numRef>
              <c:f>Mars!$D$127:$H$127</c:f>
              <c:numCache>
                <c:ptCount val="5"/>
                <c:pt idx="0">
                  <c:v>34.67</c:v>
                </c:pt>
                <c:pt idx="1">
                  <c:v>30.61</c:v>
                </c:pt>
                <c:pt idx="2">
                  <c:v>30.41</c:v>
                </c:pt>
                <c:pt idx="3">
                  <c:v>30.01</c:v>
                </c:pt>
                <c:pt idx="4">
                  <c:v>28.1</c:v>
                </c:pt>
              </c:numCache>
            </c:numRef>
          </c:val>
          <c:smooth val="0"/>
        </c:ser>
        <c:marker val="1"/>
        <c:axId val="24184656"/>
        <c:axId val="6718353"/>
      </c:lineChart>
      <c:catAx>
        <c:axId val="2418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8353"/>
        <c:crosses val="autoZero"/>
        <c:auto val="1"/>
        <c:lblOffset val="100"/>
        <c:tickLblSkip val="1"/>
        <c:noMultiLvlLbl val="0"/>
      </c:catAx>
      <c:valAx>
        <c:axId val="671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84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Cours action air liquide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avril!$C$52:$H$52</c:f>
              <c:strCache>
                <c:ptCount val="6"/>
                <c:pt idx="0">
                  <c:v>5.11.08</c:v>
                </c:pt>
                <c:pt idx="1">
                  <c:v>3.12.08</c:v>
                </c:pt>
                <c:pt idx="2">
                  <c:v>14.01.09</c:v>
                </c:pt>
                <c:pt idx="3">
                  <c:v>11.02.09</c:v>
                </c:pt>
                <c:pt idx="4">
                  <c:v>11.03.09</c:v>
                </c:pt>
                <c:pt idx="5">
                  <c:v>29.04.09</c:v>
                </c:pt>
              </c:strCache>
            </c:strRef>
          </c:cat>
          <c:val>
            <c:numRef>
              <c:f>avril!$C$53:$H$53</c:f>
              <c:numCache>
                <c:ptCount val="6"/>
                <c:pt idx="0">
                  <c:v>71.43</c:v>
                </c:pt>
                <c:pt idx="1">
                  <c:v>65.46</c:v>
                </c:pt>
                <c:pt idx="2">
                  <c:v>60.15</c:v>
                </c:pt>
                <c:pt idx="3">
                  <c:v>64.55</c:v>
                </c:pt>
                <c:pt idx="4">
                  <c:v>62.76</c:v>
                </c:pt>
                <c:pt idx="5">
                  <c:v>63.04</c:v>
                </c:pt>
              </c:numCache>
            </c:numRef>
          </c:val>
          <c:smooth val="0"/>
        </c:ser>
        <c:marker val="1"/>
        <c:axId val="20528390"/>
        <c:axId val="14262847"/>
      </c:lineChart>
      <c:catAx>
        <c:axId val="20528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62847"/>
        <c:crosses val="autoZero"/>
        <c:auto val="1"/>
        <c:lblOffset val="100"/>
        <c:noMultiLvlLbl val="0"/>
      </c:catAx>
      <c:valAx>
        <c:axId val="1426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28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cours action carrefour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avril!$E$71:$J$71</c:f>
              <c:strCache>
                <c:ptCount val="6"/>
                <c:pt idx="0">
                  <c:v>5.11.08</c:v>
                </c:pt>
                <c:pt idx="1">
                  <c:v>3.12.08</c:v>
                </c:pt>
                <c:pt idx="2">
                  <c:v>14.01.09</c:v>
                </c:pt>
                <c:pt idx="3">
                  <c:v>11.02.09</c:v>
                </c:pt>
                <c:pt idx="4">
                  <c:v>11.03.09</c:v>
                </c:pt>
                <c:pt idx="5">
                  <c:v>29.04.09</c:v>
                </c:pt>
              </c:strCache>
            </c:strRef>
          </c:cat>
          <c:val>
            <c:numRef>
              <c:f>avril!$E$72:$J$72</c:f>
              <c:numCache>
                <c:ptCount val="6"/>
                <c:pt idx="0">
                  <c:v>33.34</c:v>
                </c:pt>
                <c:pt idx="1">
                  <c:v>28.96</c:v>
                </c:pt>
                <c:pt idx="2">
                  <c:v>26.09</c:v>
                </c:pt>
                <c:pt idx="3">
                  <c:v>27.28</c:v>
                </c:pt>
                <c:pt idx="4">
                  <c:v>26.07</c:v>
                </c:pt>
                <c:pt idx="5">
                  <c:v>29.95</c:v>
                </c:pt>
              </c:numCache>
            </c:numRef>
          </c:val>
          <c:smooth val="0"/>
        </c:ser>
        <c:marker val="1"/>
        <c:axId val="17733388"/>
        <c:axId val="345469"/>
      </c:lineChart>
      <c:catAx>
        <c:axId val="17733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469"/>
        <c:crosses val="autoZero"/>
        <c:auto val="1"/>
        <c:lblOffset val="100"/>
        <c:noMultiLvlLbl val="0"/>
      </c:catAx>
      <c:valAx>
        <c:axId val="345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33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cours action lagardere sca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avril!$G$91:$I$91</c:f>
              <c:strCache>
                <c:ptCount val="3"/>
                <c:pt idx="0">
                  <c:v>11.02.09</c:v>
                </c:pt>
                <c:pt idx="1">
                  <c:v>11.03.09</c:v>
                </c:pt>
                <c:pt idx="2">
                  <c:v>29.14.09</c:v>
                </c:pt>
              </c:strCache>
            </c:strRef>
          </c:cat>
          <c:val>
            <c:numRef>
              <c:f>avril!$G$92:$I$92</c:f>
              <c:numCache>
                <c:ptCount val="3"/>
                <c:pt idx="0">
                  <c:v>29.89</c:v>
                </c:pt>
                <c:pt idx="1">
                  <c:v>19.84</c:v>
                </c:pt>
                <c:pt idx="2">
                  <c:v>23.45</c:v>
                </c:pt>
              </c:numCache>
            </c:numRef>
          </c:val>
          <c:smooth val="0"/>
        </c:ser>
        <c:marker val="1"/>
        <c:axId val="18309858"/>
        <c:axId val="30898379"/>
      </c:lineChart>
      <c:catAx>
        <c:axId val="18309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98379"/>
        <c:crosses val="autoZero"/>
        <c:auto val="1"/>
        <c:lblOffset val="100"/>
        <c:noMultiLvlLbl val="0"/>
      </c:catAx>
      <c:valAx>
        <c:axId val="30898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09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cours action L'oreal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avril!$E$106:$H$106</c:f>
              <c:strCache>
                <c:ptCount val="4"/>
                <c:pt idx="0">
                  <c:v>14.01.09</c:v>
                </c:pt>
                <c:pt idx="1">
                  <c:v>11.02.09</c:v>
                </c:pt>
                <c:pt idx="2">
                  <c:v>11.03.09</c:v>
                </c:pt>
                <c:pt idx="3">
                  <c:v>29.04.09</c:v>
                </c:pt>
              </c:strCache>
            </c:strRef>
          </c:cat>
          <c:val>
            <c:numRef>
              <c:f>avril!$E$107:$H$107</c:f>
              <c:numCache>
                <c:ptCount val="4"/>
                <c:pt idx="0">
                  <c:v>53.45</c:v>
                </c:pt>
                <c:pt idx="1">
                  <c:v>52.855</c:v>
                </c:pt>
                <c:pt idx="2">
                  <c:v>51.99</c:v>
                </c:pt>
                <c:pt idx="3">
                  <c:v>28.1</c:v>
                </c:pt>
              </c:numCache>
            </c:numRef>
          </c:val>
          <c:smooth val="0"/>
        </c:ser>
        <c:marker val="1"/>
        <c:axId val="27001352"/>
        <c:axId val="21785513"/>
      </c:lineChart>
      <c:catAx>
        <c:axId val="2700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85513"/>
        <c:crosses val="autoZero"/>
        <c:auto val="1"/>
        <c:lblOffset val="100"/>
        <c:noMultiLvlLbl val="0"/>
      </c:catAx>
      <c:valAx>
        <c:axId val="21785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01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cours action danone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avril!$E$124:$F$124</c:f>
              <c:strCache>
                <c:ptCount val="2"/>
                <c:pt idx="0">
                  <c:v>11.03.09</c:v>
                </c:pt>
                <c:pt idx="1">
                  <c:v>29.04.09</c:v>
                </c:pt>
              </c:strCache>
            </c:strRef>
          </c:cat>
          <c:val>
            <c:numRef>
              <c:f>avril!$E$125:$F$125</c:f>
              <c:numCache>
                <c:ptCount val="2"/>
                <c:pt idx="0">
                  <c:v>37.07</c:v>
                </c:pt>
                <c:pt idx="1">
                  <c:v>37.71</c:v>
                </c:pt>
              </c:numCache>
            </c:numRef>
          </c:val>
          <c:smooth val="0"/>
        </c:ser>
        <c:marker val="1"/>
        <c:axId val="13781502"/>
        <c:axId val="59330967"/>
      </c:lineChart>
      <c:catAx>
        <c:axId val="1378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0967"/>
        <c:crosses val="autoZero"/>
        <c:auto val="1"/>
        <c:lblOffset val="100"/>
        <c:noMultiLvlLbl val="0"/>
      </c:catAx>
      <c:valAx>
        <c:axId val="5933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1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carrefour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75"/>
          <c:w val="0.9085"/>
          <c:h val="0.70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decembre!$F$70:$G$70</c:f>
              <c:strCache/>
            </c:strRef>
          </c:cat>
          <c:val>
            <c:numRef>
              <c:f>decembre!$F$71:$G$71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43807882"/>
        <c:axId val="40116371"/>
      </c:lineChart>
      <c:catAx>
        <c:axId val="43807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16371"/>
        <c:crosses val="autoZero"/>
        <c:auto val="1"/>
        <c:lblOffset val="100"/>
        <c:tickLblSkip val="1"/>
        <c:noMultiLvlLbl val="0"/>
      </c:catAx>
      <c:valAx>
        <c:axId val="40116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7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essilor intl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75"/>
          <c:w val="0.9085"/>
          <c:h val="0.70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decembre!$F$88:$G$88</c:f>
              <c:strCache/>
            </c:strRef>
          </c:cat>
          <c:val>
            <c:numRef>
              <c:f>decembre!$F$89:$G$89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45792880"/>
        <c:axId val="11103537"/>
      </c:lineChart>
      <c:catAx>
        <c:axId val="45792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03537"/>
        <c:crosses val="autoZero"/>
        <c:auto val="1"/>
        <c:lblOffset val="100"/>
        <c:tickLblSkip val="1"/>
        <c:noMultiLvlLbl val="0"/>
      </c:catAx>
      <c:valAx>
        <c:axId val="1110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2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Sanofi aventis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75"/>
          <c:w val="0.9085"/>
          <c:h val="0.70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decembre!$F$107:$G$107</c:f>
              <c:strCache/>
            </c:strRef>
          </c:cat>
          <c:val>
            <c:numRef>
              <c:f>decembre!$F$108:$G$108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51616550"/>
        <c:axId val="51322591"/>
      </c:lineChart>
      <c:catAx>
        <c:axId val="51616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22591"/>
        <c:crosses val="autoZero"/>
        <c:auto val="1"/>
        <c:lblOffset val="100"/>
        <c:tickLblSkip val="1"/>
        <c:noMultiLvlLbl val="0"/>
      </c:catAx>
      <c:valAx>
        <c:axId val="51322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6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michelin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7475"/>
          <c:w val="0.91125"/>
          <c:h val="0.70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Janvier!$F$109:$G$109</c:f>
              <c:strCache/>
            </c:strRef>
          </c:cat>
          <c:val>
            <c:numRef>
              <c:f>Janvier!$F$110:$G$110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35742764"/>
        <c:axId val="15318301"/>
      </c:lineChart>
      <c:catAx>
        <c:axId val="35742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18301"/>
        <c:crosses val="autoZero"/>
        <c:auto val="1"/>
        <c:lblOffset val="100"/>
        <c:tickLblSkip val="1"/>
        <c:noMultiLvlLbl val="0"/>
      </c:catAx>
      <c:valAx>
        <c:axId val="15318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2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air liquide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9085"/>
          <c:h val="0.6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Janvier!$D$58:$F$58</c:f>
              <c:strCache>
                <c:ptCount val="3"/>
                <c:pt idx="0">
                  <c:v>5.11.08</c:v>
                </c:pt>
                <c:pt idx="1">
                  <c:v>3.12.08</c:v>
                </c:pt>
                <c:pt idx="2">
                  <c:v>14.01.09</c:v>
                </c:pt>
              </c:strCache>
            </c:strRef>
          </c:cat>
          <c:val>
            <c:numRef>
              <c:f>Janvier!$D$59:$F$59</c:f>
              <c:numCache>
                <c:ptCount val="3"/>
                <c:pt idx="0">
                  <c:v>71.43</c:v>
                </c:pt>
                <c:pt idx="1">
                  <c:v>65.46</c:v>
                </c:pt>
                <c:pt idx="2">
                  <c:v>60.15</c:v>
                </c:pt>
              </c:numCache>
            </c:numRef>
          </c:val>
          <c:smooth val="0"/>
        </c:ser>
        <c:marker val="1"/>
        <c:axId val="6563586"/>
        <c:axId val="12325739"/>
      </c:lineChart>
      <c:catAx>
        <c:axId val="656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5739"/>
        <c:crosses val="autoZero"/>
        <c:auto val="1"/>
        <c:lblOffset val="100"/>
        <c:tickLblSkip val="1"/>
        <c:noMultiLvlLbl val="0"/>
      </c:catAx>
      <c:valAx>
        <c:axId val="1232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carrefour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9085"/>
          <c:h val="0.6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Janvier!$E$74:$G$74</c:f>
              <c:strCache>
                <c:ptCount val="3"/>
                <c:pt idx="0">
                  <c:v>5.11.08</c:v>
                </c:pt>
                <c:pt idx="1">
                  <c:v>3.12.08</c:v>
                </c:pt>
                <c:pt idx="2">
                  <c:v>14.01.09</c:v>
                </c:pt>
              </c:strCache>
            </c:strRef>
          </c:cat>
          <c:val>
            <c:numRef>
              <c:f>Janvier!$E$75:$G$75</c:f>
              <c:numCache>
                <c:ptCount val="3"/>
                <c:pt idx="0">
                  <c:v>33.34</c:v>
                </c:pt>
                <c:pt idx="1">
                  <c:v>28.96</c:v>
                </c:pt>
                <c:pt idx="2">
                  <c:v>26.09</c:v>
                </c:pt>
              </c:numCache>
            </c:numRef>
          </c:val>
          <c:smooth val="0"/>
        </c:ser>
        <c:marker val="1"/>
        <c:axId val="49284392"/>
        <c:axId val="61935945"/>
      </c:lineChart>
      <c:catAx>
        <c:axId val="4928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35945"/>
        <c:crosses val="autoZero"/>
        <c:auto val="1"/>
        <c:lblOffset val="100"/>
        <c:tickLblSkip val="1"/>
        <c:noMultiLvlLbl val="0"/>
      </c:catAx>
      <c:valAx>
        <c:axId val="61935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8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 action essilor intl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9085"/>
          <c:h val="0.6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Janvier!$E$91:$G$91</c:f>
              <c:strCache/>
            </c:strRef>
          </c:cat>
          <c:val>
            <c:numRef>
              <c:f>Janvier!$E$92:$G$92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1379614"/>
        <c:axId val="31894071"/>
      </c:lineChart>
      <c:catAx>
        <c:axId val="6137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071"/>
        <c:crosses val="autoZero"/>
        <c:auto val="1"/>
        <c:lblOffset val="100"/>
        <c:tickLblSkip val="1"/>
        <c:noMultiLvlLbl val="0"/>
      </c:catAx>
      <c:valAx>
        <c:axId val="3189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euros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9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118</xdr:row>
      <xdr:rowOff>19050</xdr:rowOff>
    </xdr:from>
    <xdr:to>
      <xdr:col>4</xdr:col>
      <xdr:colOff>333375</xdr:colOff>
      <xdr:row>135</xdr:row>
      <xdr:rowOff>76200</xdr:rowOff>
    </xdr:to>
    <xdr:graphicFrame>
      <xdr:nvGraphicFramePr>
        <xdr:cNvPr id="1" name="Chart 10"/>
        <xdr:cNvGraphicFramePr/>
      </xdr:nvGraphicFramePr>
      <xdr:xfrm>
        <a:off x="76200" y="247173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43</xdr:row>
      <xdr:rowOff>104775</xdr:rowOff>
    </xdr:from>
    <xdr:to>
      <xdr:col>4</xdr:col>
      <xdr:colOff>400050</xdr:colOff>
      <xdr:row>61</xdr:row>
      <xdr:rowOff>0</xdr:rowOff>
    </xdr:to>
    <xdr:graphicFrame>
      <xdr:nvGraphicFramePr>
        <xdr:cNvPr id="2" name="Chart 11"/>
        <xdr:cNvGraphicFramePr/>
      </xdr:nvGraphicFramePr>
      <xdr:xfrm>
        <a:off x="142875" y="1265872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61</xdr:row>
      <xdr:rowOff>152400</xdr:rowOff>
    </xdr:from>
    <xdr:to>
      <xdr:col>4</xdr:col>
      <xdr:colOff>409575</xdr:colOff>
      <xdr:row>79</xdr:row>
      <xdr:rowOff>47625</xdr:rowOff>
    </xdr:to>
    <xdr:graphicFrame>
      <xdr:nvGraphicFramePr>
        <xdr:cNvPr id="3" name="Chart 12"/>
        <xdr:cNvGraphicFramePr/>
      </xdr:nvGraphicFramePr>
      <xdr:xfrm>
        <a:off x="152400" y="15621000"/>
        <a:ext cx="46672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80</xdr:row>
      <xdr:rowOff>9525</xdr:rowOff>
    </xdr:from>
    <xdr:to>
      <xdr:col>4</xdr:col>
      <xdr:colOff>400050</xdr:colOff>
      <xdr:row>97</xdr:row>
      <xdr:rowOff>66675</xdr:rowOff>
    </xdr:to>
    <xdr:graphicFrame>
      <xdr:nvGraphicFramePr>
        <xdr:cNvPr id="4" name="Chart 13"/>
        <xdr:cNvGraphicFramePr/>
      </xdr:nvGraphicFramePr>
      <xdr:xfrm>
        <a:off x="142875" y="18554700"/>
        <a:ext cx="46672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98</xdr:row>
      <xdr:rowOff>28575</xdr:rowOff>
    </xdr:from>
    <xdr:to>
      <xdr:col>4</xdr:col>
      <xdr:colOff>390525</xdr:colOff>
      <xdr:row>115</xdr:row>
      <xdr:rowOff>85725</xdr:rowOff>
    </xdr:to>
    <xdr:graphicFrame>
      <xdr:nvGraphicFramePr>
        <xdr:cNvPr id="5" name="Chart 14"/>
        <xdr:cNvGraphicFramePr/>
      </xdr:nvGraphicFramePr>
      <xdr:xfrm>
        <a:off x="133350" y="21488400"/>
        <a:ext cx="46672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105</xdr:row>
      <xdr:rowOff>142875</xdr:rowOff>
    </xdr:from>
    <xdr:to>
      <xdr:col>4</xdr:col>
      <xdr:colOff>114300</xdr:colOff>
      <xdr:row>123</xdr:row>
      <xdr:rowOff>38100</xdr:rowOff>
    </xdr:to>
    <xdr:graphicFrame>
      <xdr:nvGraphicFramePr>
        <xdr:cNvPr id="1" name="Chart 4"/>
        <xdr:cNvGraphicFramePr/>
      </xdr:nvGraphicFramePr>
      <xdr:xfrm>
        <a:off x="95250" y="22879050"/>
        <a:ext cx="48101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51</xdr:row>
      <xdr:rowOff>0</xdr:rowOff>
    </xdr:from>
    <xdr:to>
      <xdr:col>4</xdr:col>
      <xdr:colOff>9525</xdr:colOff>
      <xdr:row>67</xdr:row>
      <xdr:rowOff>104775</xdr:rowOff>
    </xdr:to>
    <xdr:graphicFrame>
      <xdr:nvGraphicFramePr>
        <xdr:cNvPr id="2" name="Chart 6"/>
        <xdr:cNvGraphicFramePr/>
      </xdr:nvGraphicFramePr>
      <xdr:xfrm>
        <a:off x="133350" y="1399222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69</xdr:row>
      <xdr:rowOff>47625</xdr:rowOff>
    </xdr:from>
    <xdr:to>
      <xdr:col>4</xdr:col>
      <xdr:colOff>19050</xdr:colOff>
      <xdr:row>85</xdr:row>
      <xdr:rowOff>152400</xdr:rowOff>
    </xdr:to>
    <xdr:graphicFrame>
      <xdr:nvGraphicFramePr>
        <xdr:cNvPr id="3" name="Chart 7"/>
        <xdr:cNvGraphicFramePr/>
      </xdr:nvGraphicFramePr>
      <xdr:xfrm>
        <a:off x="142875" y="16954500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87</xdr:row>
      <xdr:rowOff>47625</xdr:rowOff>
    </xdr:from>
    <xdr:to>
      <xdr:col>4</xdr:col>
      <xdr:colOff>0</xdr:colOff>
      <xdr:row>103</xdr:row>
      <xdr:rowOff>152400</xdr:rowOff>
    </xdr:to>
    <xdr:graphicFrame>
      <xdr:nvGraphicFramePr>
        <xdr:cNvPr id="4" name="Chart 8"/>
        <xdr:cNvGraphicFramePr/>
      </xdr:nvGraphicFramePr>
      <xdr:xfrm>
        <a:off x="123825" y="19869150"/>
        <a:ext cx="46672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124</xdr:row>
      <xdr:rowOff>76200</xdr:rowOff>
    </xdr:from>
    <xdr:to>
      <xdr:col>4</xdr:col>
      <xdr:colOff>95250</xdr:colOff>
      <xdr:row>141</xdr:row>
      <xdr:rowOff>19050</xdr:rowOff>
    </xdr:to>
    <xdr:graphicFrame>
      <xdr:nvGraphicFramePr>
        <xdr:cNvPr id="5" name="Chart 9"/>
        <xdr:cNvGraphicFramePr/>
      </xdr:nvGraphicFramePr>
      <xdr:xfrm>
        <a:off x="219075" y="25888950"/>
        <a:ext cx="4667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49</xdr:row>
      <xdr:rowOff>142875</xdr:rowOff>
    </xdr:from>
    <xdr:to>
      <xdr:col>4</xdr:col>
      <xdr:colOff>161925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276225" y="155733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67</xdr:row>
      <xdr:rowOff>123825</xdr:rowOff>
    </xdr:from>
    <xdr:to>
      <xdr:col>4</xdr:col>
      <xdr:colOff>171450</xdr:colOff>
      <xdr:row>84</xdr:row>
      <xdr:rowOff>66675</xdr:rowOff>
    </xdr:to>
    <xdr:graphicFrame>
      <xdr:nvGraphicFramePr>
        <xdr:cNvPr id="2" name="Chart 2"/>
        <xdr:cNvGraphicFramePr/>
      </xdr:nvGraphicFramePr>
      <xdr:xfrm>
        <a:off x="285750" y="1846897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86</xdr:row>
      <xdr:rowOff>0</xdr:rowOff>
    </xdr:from>
    <xdr:to>
      <xdr:col>4</xdr:col>
      <xdr:colOff>257175</xdr:colOff>
      <xdr:row>102</xdr:row>
      <xdr:rowOff>104775</xdr:rowOff>
    </xdr:to>
    <xdr:graphicFrame>
      <xdr:nvGraphicFramePr>
        <xdr:cNvPr id="3" name="Chart 3"/>
        <xdr:cNvGraphicFramePr/>
      </xdr:nvGraphicFramePr>
      <xdr:xfrm>
        <a:off x="371475" y="21421725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104</xdr:row>
      <xdr:rowOff>104775</xdr:rowOff>
    </xdr:from>
    <xdr:to>
      <xdr:col>4</xdr:col>
      <xdr:colOff>152400</xdr:colOff>
      <xdr:row>121</xdr:row>
      <xdr:rowOff>47625</xdr:rowOff>
    </xdr:to>
    <xdr:graphicFrame>
      <xdr:nvGraphicFramePr>
        <xdr:cNvPr id="4" name="Chart 4"/>
        <xdr:cNvGraphicFramePr/>
      </xdr:nvGraphicFramePr>
      <xdr:xfrm>
        <a:off x="266700" y="24441150"/>
        <a:ext cx="46672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333375</xdr:colOff>
      <xdr:row>123</xdr:row>
      <xdr:rowOff>76200</xdr:rowOff>
    </xdr:from>
    <xdr:to>
      <xdr:col>4</xdr:col>
      <xdr:colOff>219075</xdr:colOff>
      <xdr:row>140</xdr:row>
      <xdr:rowOff>19050</xdr:rowOff>
    </xdr:to>
    <xdr:graphicFrame>
      <xdr:nvGraphicFramePr>
        <xdr:cNvPr id="5" name="Chart 5"/>
        <xdr:cNvGraphicFramePr/>
      </xdr:nvGraphicFramePr>
      <xdr:xfrm>
        <a:off x="333375" y="27489150"/>
        <a:ext cx="4667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49</xdr:row>
      <xdr:rowOff>76200</xdr:rowOff>
    </xdr:from>
    <xdr:to>
      <xdr:col>4</xdr:col>
      <xdr:colOff>581025</xdr:colOff>
      <xdr:row>66</xdr:row>
      <xdr:rowOff>19050</xdr:rowOff>
    </xdr:to>
    <xdr:graphicFrame>
      <xdr:nvGraphicFramePr>
        <xdr:cNvPr id="1" name="Chart 3"/>
        <xdr:cNvGraphicFramePr/>
      </xdr:nvGraphicFramePr>
      <xdr:xfrm>
        <a:off x="1133475" y="14230350"/>
        <a:ext cx="4048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68</xdr:row>
      <xdr:rowOff>28575</xdr:rowOff>
    </xdr:from>
    <xdr:to>
      <xdr:col>4</xdr:col>
      <xdr:colOff>600075</xdr:colOff>
      <xdr:row>84</xdr:row>
      <xdr:rowOff>133350</xdr:rowOff>
    </xdr:to>
    <xdr:graphicFrame>
      <xdr:nvGraphicFramePr>
        <xdr:cNvPr id="2" name="Chart 4"/>
        <xdr:cNvGraphicFramePr/>
      </xdr:nvGraphicFramePr>
      <xdr:xfrm>
        <a:off x="1152525" y="17259300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86</xdr:row>
      <xdr:rowOff>19050</xdr:rowOff>
    </xdr:from>
    <xdr:to>
      <xdr:col>4</xdr:col>
      <xdr:colOff>590550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1143000" y="20164425"/>
        <a:ext cx="40481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104</xdr:row>
      <xdr:rowOff>142875</xdr:rowOff>
    </xdr:from>
    <xdr:to>
      <xdr:col>4</xdr:col>
      <xdr:colOff>504825</xdr:colOff>
      <xdr:row>121</xdr:row>
      <xdr:rowOff>85725</xdr:rowOff>
    </xdr:to>
    <xdr:graphicFrame>
      <xdr:nvGraphicFramePr>
        <xdr:cNvPr id="4" name="Chart 6"/>
        <xdr:cNvGraphicFramePr/>
      </xdr:nvGraphicFramePr>
      <xdr:xfrm>
        <a:off x="1057275" y="23202900"/>
        <a:ext cx="40481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190500</xdr:colOff>
      <xdr:row>123</xdr:row>
      <xdr:rowOff>0</xdr:rowOff>
    </xdr:from>
    <xdr:to>
      <xdr:col>4</xdr:col>
      <xdr:colOff>628650</xdr:colOff>
      <xdr:row>139</xdr:row>
      <xdr:rowOff>104775</xdr:rowOff>
    </xdr:to>
    <xdr:graphicFrame>
      <xdr:nvGraphicFramePr>
        <xdr:cNvPr id="5" name="Chart 7"/>
        <xdr:cNvGraphicFramePr/>
      </xdr:nvGraphicFramePr>
      <xdr:xfrm>
        <a:off x="1181100" y="26136600"/>
        <a:ext cx="40481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50</xdr:row>
      <xdr:rowOff>0</xdr:rowOff>
    </xdr:from>
    <xdr:to>
      <xdr:col>3</xdr:col>
      <xdr:colOff>866775</xdr:colOff>
      <xdr:row>66</xdr:row>
      <xdr:rowOff>104775</xdr:rowOff>
    </xdr:to>
    <xdr:graphicFrame>
      <xdr:nvGraphicFramePr>
        <xdr:cNvPr id="1" name="Chart 1"/>
        <xdr:cNvGraphicFramePr/>
      </xdr:nvGraphicFramePr>
      <xdr:xfrm>
        <a:off x="238125" y="141827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68</xdr:row>
      <xdr:rowOff>0</xdr:rowOff>
    </xdr:from>
    <xdr:to>
      <xdr:col>3</xdr:col>
      <xdr:colOff>904875</xdr:colOff>
      <xdr:row>84</xdr:row>
      <xdr:rowOff>104775</xdr:rowOff>
    </xdr:to>
    <xdr:graphicFrame>
      <xdr:nvGraphicFramePr>
        <xdr:cNvPr id="2" name="Chart 2"/>
        <xdr:cNvGraphicFramePr/>
      </xdr:nvGraphicFramePr>
      <xdr:xfrm>
        <a:off x="276225" y="1709737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86</xdr:row>
      <xdr:rowOff>0</xdr:rowOff>
    </xdr:from>
    <xdr:to>
      <xdr:col>3</xdr:col>
      <xdr:colOff>933450</xdr:colOff>
      <xdr:row>102</xdr:row>
      <xdr:rowOff>104775</xdr:rowOff>
    </xdr:to>
    <xdr:graphicFrame>
      <xdr:nvGraphicFramePr>
        <xdr:cNvPr id="3" name="Chart 3"/>
        <xdr:cNvGraphicFramePr/>
      </xdr:nvGraphicFramePr>
      <xdr:xfrm>
        <a:off x="304800" y="20012025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104</xdr:row>
      <xdr:rowOff>114300</xdr:rowOff>
    </xdr:from>
    <xdr:to>
      <xdr:col>3</xdr:col>
      <xdr:colOff>933450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304800" y="23040975"/>
        <a:ext cx="46672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123</xdr:row>
      <xdr:rowOff>76200</xdr:rowOff>
    </xdr:from>
    <xdr:to>
      <xdr:col>3</xdr:col>
      <xdr:colOff>1047750</xdr:colOff>
      <xdr:row>140</xdr:row>
      <xdr:rowOff>19050</xdr:rowOff>
    </xdr:to>
    <xdr:graphicFrame>
      <xdr:nvGraphicFramePr>
        <xdr:cNvPr id="5" name="Chart 5"/>
        <xdr:cNvGraphicFramePr/>
      </xdr:nvGraphicFramePr>
      <xdr:xfrm>
        <a:off x="419100" y="26079450"/>
        <a:ext cx="4667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6.00390625" style="0" customWidth="1"/>
    <col min="2" max="2" width="7.140625" style="0" customWidth="1"/>
    <col min="3" max="3" width="26.00390625" style="0" customWidth="1"/>
    <col min="4" max="4" width="18.421875" style="0" customWidth="1"/>
    <col min="5" max="5" width="23.00390625" style="0" customWidth="1"/>
    <col min="6" max="6" width="18.8515625" style="0" customWidth="1"/>
    <col min="7" max="7" width="12.7109375" style="0" customWidth="1"/>
  </cols>
  <sheetData>
    <row r="1" spans="4:5" ht="53.25" customHeight="1">
      <c r="D1" s="35" t="s">
        <v>49</v>
      </c>
      <c r="E1" s="36"/>
    </row>
    <row r="2" spans="1:9" ht="51.75" customHeight="1">
      <c r="A2" s="18" t="s">
        <v>33</v>
      </c>
      <c r="B2" s="19"/>
      <c r="C2" s="18"/>
      <c r="D2" s="33" t="s">
        <v>50</v>
      </c>
      <c r="E2" s="33"/>
      <c r="F2" s="33"/>
      <c r="G2" s="34"/>
      <c r="H2" s="34"/>
      <c r="I2" s="18"/>
    </row>
    <row r="5" spans="3:8" ht="18.75">
      <c r="C5" s="9"/>
      <c r="D5" s="9"/>
      <c r="E5" s="21"/>
      <c r="F5" s="9"/>
      <c r="G5" s="9"/>
      <c r="H5" s="9"/>
    </row>
    <row r="6" spans="3:8" ht="21" customHeight="1"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24</v>
      </c>
    </row>
    <row r="7" spans="3:8" ht="19.5" customHeight="1">
      <c r="C7" s="8" t="s">
        <v>6</v>
      </c>
      <c r="D7" s="2">
        <v>71.43</v>
      </c>
      <c r="E7" s="3">
        <v>280</v>
      </c>
      <c r="F7" s="3">
        <f>D7*E7</f>
        <v>20000.4</v>
      </c>
      <c r="G7" s="23">
        <f>F7*0.02</f>
        <v>400.00800000000004</v>
      </c>
      <c r="H7" s="23">
        <f>SUM(F7:G7)</f>
        <v>20400.408000000003</v>
      </c>
    </row>
    <row r="8" spans="3:8" ht="17.25" customHeight="1">
      <c r="C8" s="8" t="s">
        <v>7</v>
      </c>
      <c r="D8" s="2">
        <v>33.34</v>
      </c>
      <c r="E8" s="3">
        <v>600</v>
      </c>
      <c r="F8" s="3">
        <f>D8*E8</f>
        <v>20004.000000000004</v>
      </c>
      <c r="G8" s="3">
        <f>F8*0.02</f>
        <v>400.0800000000001</v>
      </c>
      <c r="H8" s="3">
        <f>SUM(F8:G8)</f>
        <v>20404.080000000005</v>
      </c>
    </row>
    <row r="9" spans="3:8" ht="17.25" customHeight="1">
      <c r="C9" s="8" t="s">
        <v>8</v>
      </c>
      <c r="D9" s="2">
        <v>34.67</v>
      </c>
      <c r="E9" s="3">
        <v>571</v>
      </c>
      <c r="F9" s="3">
        <f>D9*E9</f>
        <v>19796.57</v>
      </c>
      <c r="G9" s="23">
        <f>F9*0.02</f>
        <v>395.9314</v>
      </c>
      <c r="H9" s="23">
        <f>SUM(F9:G9)</f>
        <v>20192.5014</v>
      </c>
    </row>
    <row r="10" spans="3:8" ht="18.75" customHeight="1">
      <c r="C10" s="8" t="s">
        <v>10</v>
      </c>
      <c r="D10" s="2">
        <v>53.31</v>
      </c>
      <c r="E10" s="3">
        <v>360</v>
      </c>
      <c r="F10" s="3">
        <f>D10*E10</f>
        <v>19191.600000000002</v>
      </c>
      <c r="G10" s="23">
        <f>F10*0.02</f>
        <v>383.83200000000005</v>
      </c>
      <c r="H10" s="23">
        <f>SUM(F10:G10)</f>
        <v>19575.432</v>
      </c>
    </row>
    <row r="11" spans="3:8" ht="18" customHeight="1">
      <c r="C11" s="8" t="s">
        <v>31</v>
      </c>
      <c r="D11" s="2">
        <v>47.59</v>
      </c>
      <c r="E11" s="3">
        <v>400</v>
      </c>
      <c r="F11" s="3">
        <f>D11*E11</f>
        <v>19036</v>
      </c>
      <c r="G11" s="3">
        <f>F11*0.02</f>
        <v>380.72</v>
      </c>
      <c r="H11" s="3">
        <f>SUM(F11:G11)</f>
        <v>19416.72</v>
      </c>
    </row>
    <row r="12" spans="3:8" ht="18" customHeight="1">
      <c r="C12" s="9"/>
      <c r="D12" s="9"/>
      <c r="E12" s="9"/>
      <c r="F12" s="17"/>
      <c r="G12" s="22" t="s">
        <v>24</v>
      </c>
      <c r="H12" s="23">
        <f>SUM(H7:H11)</f>
        <v>99989.14140000002</v>
      </c>
    </row>
    <row r="13" spans="3:8" ht="18.75" customHeight="1">
      <c r="C13" s="9"/>
      <c r="D13" s="9"/>
      <c r="E13" s="9"/>
      <c r="F13" s="17"/>
      <c r="G13" s="22" t="s">
        <v>32</v>
      </c>
      <c r="H13" s="23">
        <f>100000-H12</f>
        <v>10.858599999977741</v>
      </c>
    </row>
    <row r="16" spans="4:6" ht="23.25">
      <c r="D16" s="16"/>
      <c r="E16" s="16"/>
      <c r="F16" s="16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0"/>
  <sheetViews>
    <sheetView zoomScalePageLayoutView="0" workbookViewId="0" topLeftCell="A25">
      <selection activeCell="F18" sqref="F18"/>
    </sheetView>
  </sheetViews>
  <sheetFormatPr defaultColWidth="11.421875" defaultRowHeight="12.75"/>
  <cols>
    <col min="1" max="1" width="15.7109375" style="0" customWidth="1"/>
    <col min="2" max="2" width="16.421875" style="0" customWidth="1"/>
    <col min="3" max="3" width="16.57421875" style="0" customWidth="1"/>
    <col min="4" max="4" width="17.421875" style="0" customWidth="1"/>
    <col min="5" max="5" width="17.28125" style="0" customWidth="1"/>
    <col min="6" max="6" width="14.57421875" style="0" customWidth="1"/>
    <col min="7" max="7" width="14.8515625" style="0" customWidth="1"/>
  </cols>
  <sheetData>
    <row r="2" spans="3:4" ht="29.25" customHeight="1">
      <c r="C2" s="4" t="s">
        <v>36</v>
      </c>
      <c r="D2" s="4"/>
    </row>
    <row r="3" spans="3:4" ht="29.25" customHeight="1">
      <c r="C3" s="4"/>
      <c r="D3" s="4"/>
    </row>
    <row r="4" spans="1:5" ht="38.25" customHeight="1">
      <c r="A4" s="1"/>
      <c r="C4" s="11" t="s">
        <v>37</v>
      </c>
      <c r="D4" s="5"/>
      <c r="E4" s="5"/>
    </row>
    <row r="5" spans="1:7" ht="18" customHeight="1">
      <c r="A5" s="1"/>
      <c r="C5" s="11"/>
      <c r="F5" s="6"/>
      <c r="G5" s="6"/>
    </row>
    <row r="6" spans="1:7" ht="27.75" customHeight="1">
      <c r="A6" s="8" t="s">
        <v>0</v>
      </c>
      <c r="B6" s="8" t="s">
        <v>1</v>
      </c>
      <c r="C6" s="8" t="s">
        <v>2</v>
      </c>
      <c r="D6" s="8" t="s">
        <v>64</v>
      </c>
      <c r="E6" s="8" t="s">
        <v>3</v>
      </c>
      <c r="F6" s="8" t="s">
        <v>4</v>
      </c>
      <c r="G6" s="8" t="s">
        <v>5</v>
      </c>
    </row>
    <row r="7" spans="1:7" ht="24.75" customHeight="1">
      <c r="A7" s="8" t="s">
        <v>6</v>
      </c>
      <c r="B7" s="3">
        <v>71.43</v>
      </c>
      <c r="C7" s="2">
        <v>65.46</v>
      </c>
      <c r="D7" s="12">
        <f>SUM(C7-B7)</f>
        <v>-5.970000000000013</v>
      </c>
      <c r="E7" s="14">
        <f>(C7-B7)/C7*100</f>
        <v>-9.120073327222752</v>
      </c>
      <c r="F7" s="3">
        <v>280</v>
      </c>
      <c r="G7" s="12">
        <f>PRODUCT(C7*F7)</f>
        <v>18328.8</v>
      </c>
    </row>
    <row r="8" spans="1:7" ht="25.5" customHeight="1">
      <c r="A8" s="8" t="s">
        <v>7</v>
      </c>
      <c r="B8" s="3">
        <v>33.34</v>
      </c>
      <c r="C8" s="2">
        <v>28.96</v>
      </c>
      <c r="D8" s="12">
        <f>SUM(C8-B8)</f>
        <v>-4.380000000000003</v>
      </c>
      <c r="E8" s="14">
        <f>(C8-B8)/C8*100</f>
        <v>-15.1243093922652</v>
      </c>
      <c r="F8" s="3">
        <v>600</v>
      </c>
      <c r="G8" s="12">
        <f>PRODUCT(C8*F8)</f>
        <v>17376</v>
      </c>
    </row>
    <row r="9" spans="1:7" ht="25.5" customHeight="1">
      <c r="A9" s="8" t="s">
        <v>8</v>
      </c>
      <c r="B9" s="3">
        <v>34.67</v>
      </c>
      <c r="C9" s="2">
        <v>30.61</v>
      </c>
      <c r="D9" s="12">
        <f>SUM(C9-B9)</f>
        <v>-4.060000000000002</v>
      </c>
      <c r="E9" s="14">
        <f>(C9-B9)/C9*100</f>
        <v>-13.263639333551136</v>
      </c>
      <c r="F9" s="3">
        <v>571</v>
      </c>
      <c r="G9" s="12">
        <f>PRODUCT(C9*F9)</f>
        <v>17478.31</v>
      </c>
    </row>
    <row r="10" spans="1:7" ht="26.25" customHeight="1">
      <c r="A10" s="8" t="s">
        <v>9</v>
      </c>
      <c r="B10" s="3">
        <v>47.59</v>
      </c>
      <c r="C10" s="2">
        <v>44.61</v>
      </c>
      <c r="D10" s="12">
        <f>SUM(C10-B10)</f>
        <v>-2.980000000000004</v>
      </c>
      <c r="E10" s="14">
        <f>(C10-B10)/C10*100</f>
        <v>-6.680116565792432</v>
      </c>
      <c r="F10" s="3">
        <v>400</v>
      </c>
      <c r="G10" s="12">
        <f>PRODUCT(C10*F10)</f>
        <v>17844</v>
      </c>
    </row>
    <row r="11" spans="1:7" ht="25.5" customHeight="1">
      <c r="A11" s="8" t="s">
        <v>10</v>
      </c>
      <c r="B11" s="3">
        <v>53.31</v>
      </c>
      <c r="C11" s="2">
        <v>43.41</v>
      </c>
      <c r="D11" s="12">
        <f>SUM(C11-B11)</f>
        <v>-9.900000000000006</v>
      </c>
      <c r="E11" s="14">
        <f>(C11-B11)/C11*100</f>
        <v>-22.80580511402904</v>
      </c>
      <c r="F11" s="3">
        <v>360</v>
      </c>
      <c r="G11" s="12">
        <f>PRODUCT(C11*F11)</f>
        <v>15627.599999999999</v>
      </c>
    </row>
    <row r="12" spans="1:7" ht="23.25" customHeight="1">
      <c r="A12" s="15"/>
      <c r="B12" s="15"/>
      <c r="C12" s="15"/>
      <c r="D12" s="15"/>
      <c r="E12" s="15"/>
      <c r="F12" s="8" t="s">
        <v>11</v>
      </c>
      <c r="G12" s="12">
        <f>SUM(G7:G11)</f>
        <v>86654.70999999999</v>
      </c>
    </row>
    <row r="15" ht="26.25">
      <c r="C15" s="11" t="s">
        <v>35</v>
      </c>
    </row>
    <row r="17" spans="1:6" ht="25.5" customHeight="1">
      <c r="A17" s="8" t="s">
        <v>12</v>
      </c>
      <c r="B17" s="8" t="s">
        <v>13</v>
      </c>
      <c r="C17" s="8" t="s">
        <v>14</v>
      </c>
      <c r="D17" s="8" t="s">
        <v>15</v>
      </c>
      <c r="E17" s="24">
        <v>0.02</v>
      </c>
      <c r="F17" s="8" t="s">
        <v>16</v>
      </c>
    </row>
    <row r="18" spans="1:6" ht="27" customHeight="1">
      <c r="A18" s="8" t="s">
        <v>9</v>
      </c>
      <c r="B18" s="2">
        <v>44.61</v>
      </c>
      <c r="C18" s="3">
        <v>400</v>
      </c>
      <c r="D18" s="12">
        <f>PRODUCT(B18*C18)</f>
        <v>17844</v>
      </c>
      <c r="E18" s="12">
        <f>D18*0.02</f>
        <v>356.88</v>
      </c>
      <c r="F18" s="12">
        <f>PRODUCT(D18-E18)</f>
        <v>17487.12</v>
      </c>
    </row>
    <row r="19" spans="1:6" ht="24" customHeight="1">
      <c r="A19" s="9"/>
      <c r="E19" s="7" t="s">
        <v>17</v>
      </c>
      <c r="F19" s="12">
        <v>10.86</v>
      </c>
    </row>
    <row r="20" spans="5:6" ht="25.5" customHeight="1">
      <c r="E20" s="7" t="s">
        <v>18</v>
      </c>
      <c r="F20" s="12">
        <f>SUM(F18:F19)</f>
        <v>17497.98</v>
      </c>
    </row>
    <row r="21" ht="33.75" customHeight="1"/>
    <row r="22" spans="1:6" ht="26.25">
      <c r="A22" s="15"/>
      <c r="B22" s="18"/>
      <c r="C22" s="28" t="s">
        <v>34</v>
      </c>
      <c r="D22" s="28"/>
      <c r="E22" s="15"/>
      <c r="F22" s="15"/>
    </row>
    <row r="23" spans="1:6" ht="12.75">
      <c r="A23" s="15"/>
      <c r="B23" s="15"/>
      <c r="C23" s="15"/>
      <c r="D23" s="15"/>
      <c r="E23" s="15"/>
      <c r="F23" s="20"/>
    </row>
    <row r="24" spans="1:6" ht="25.5" customHeight="1">
      <c r="A24" s="8" t="s">
        <v>12</v>
      </c>
      <c r="B24" s="8" t="s">
        <v>13</v>
      </c>
      <c r="C24" s="8" t="s">
        <v>14</v>
      </c>
      <c r="D24" s="8" t="s">
        <v>15</v>
      </c>
      <c r="E24" s="24">
        <v>0.02</v>
      </c>
      <c r="F24" s="8" t="s">
        <v>19</v>
      </c>
    </row>
    <row r="25" spans="1:6" ht="24" customHeight="1">
      <c r="A25" s="25" t="s">
        <v>20</v>
      </c>
      <c r="B25" s="3">
        <v>39.56</v>
      </c>
      <c r="C25" s="3">
        <v>433</v>
      </c>
      <c r="D25" s="12">
        <f>PRODUCT(B25*C25)</f>
        <v>17129.48</v>
      </c>
      <c r="E25" s="12">
        <f>D25*0.02</f>
        <v>342.5896</v>
      </c>
      <c r="F25" s="14">
        <f>SUM(D25+E25)</f>
        <v>17472.0696</v>
      </c>
    </row>
    <row r="26" spans="1:6" ht="26.25" customHeight="1">
      <c r="A26" s="15"/>
      <c r="B26" s="15"/>
      <c r="C26" s="15"/>
      <c r="D26" s="15"/>
      <c r="E26" s="8" t="s">
        <v>18</v>
      </c>
      <c r="F26" s="13">
        <f>F20</f>
        <v>17497.98</v>
      </c>
    </row>
    <row r="27" spans="1:6" ht="26.25" customHeight="1">
      <c r="A27" s="15"/>
      <c r="B27" s="15"/>
      <c r="C27" s="15"/>
      <c r="D27" s="15"/>
      <c r="E27" s="8" t="s">
        <v>17</v>
      </c>
      <c r="F27" s="13">
        <f>SUM(F26-F25)</f>
        <v>25.910400000000664</v>
      </c>
    </row>
    <row r="31" spans="1:4" ht="26.25">
      <c r="A31" s="15"/>
      <c r="B31" s="26" t="s">
        <v>25</v>
      </c>
      <c r="C31" s="27"/>
      <c r="D31" s="15"/>
    </row>
    <row r="32" spans="1:4" ht="12.75">
      <c r="A32" s="15"/>
      <c r="B32" s="15"/>
      <c r="C32" s="15"/>
      <c r="D32" s="15"/>
    </row>
    <row r="33" spans="1:4" ht="27" customHeight="1">
      <c r="A33" s="10" t="s">
        <v>0</v>
      </c>
      <c r="B33" s="10" t="s">
        <v>21</v>
      </c>
      <c r="C33" s="10" t="s">
        <v>14</v>
      </c>
      <c r="D33" s="10" t="s">
        <v>22</v>
      </c>
    </row>
    <row r="34" spans="1:4" ht="27" customHeight="1">
      <c r="A34" s="8" t="s">
        <v>6</v>
      </c>
      <c r="B34" s="2">
        <v>65.46</v>
      </c>
      <c r="C34" s="3">
        <v>280</v>
      </c>
      <c r="D34" s="12">
        <f>PRODUCT(B34*C34)</f>
        <v>18328.8</v>
      </c>
    </row>
    <row r="35" spans="1:4" ht="26.25" customHeight="1">
      <c r="A35" s="8" t="s">
        <v>7</v>
      </c>
      <c r="B35" s="2">
        <v>28.96</v>
      </c>
      <c r="C35" s="3">
        <v>600</v>
      </c>
      <c r="D35" s="12">
        <f>PRODUCT(B35*C35)</f>
        <v>17376</v>
      </c>
    </row>
    <row r="36" spans="1:4" ht="30" customHeight="1">
      <c r="A36" s="8" t="s">
        <v>8</v>
      </c>
      <c r="B36" s="2">
        <v>30.61</v>
      </c>
      <c r="C36" s="3">
        <v>570</v>
      </c>
      <c r="D36" s="12">
        <f>PRODUCT(B36*C36)</f>
        <v>17447.7</v>
      </c>
    </row>
    <row r="37" spans="1:4" ht="27" customHeight="1">
      <c r="A37" s="8" t="s">
        <v>10</v>
      </c>
      <c r="B37" s="2">
        <v>43.41</v>
      </c>
      <c r="C37" s="3">
        <v>360</v>
      </c>
      <c r="D37" s="12">
        <f>PRODUCT(B37*C37)</f>
        <v>15627.599999999999</v>
      </c>
    </row>
    <row r="38" spans="1:4" ht="25.5" customHeight="1">
      <c r="A38" s="8" t="s">
        <v>20</v>
      </c>
      <c r="B38" s="2">
        <v>39.56</v>
      </c>
      <c r="C38" s="3">
        <v>433</v>
      </c>
      <c r="D38" s="12">
        <f>PRODUCT(B38*C38)</f>
        <v>17129.48</v>
      </c>
    </row>
    <row r="39" spans="1:4" ht="25.5" customHeight="1">
      <c r="A39" s="15"/>
      <c r="B39" s="15"/>
      <c r="C39" s="10" t="s">
        <v>23</v>
      </c>
      <c r="D39" s="12">
        <f>SUM(D34:D38)</f>
        <v>85909.58</v>
      </c>
    </row>
    <row r="40" spans="1:4" ht="25.5" customHeight="1">
      <c r="A40" s="15"/>
      <c r="B40" s="15"/>
      <c r="C40" s="10" t="s">
        <v>17</v>
      </c>
      <c r="D40" s="13">
        <f>F27</f>
        <v>25.910400000000664</v>
      </c>
    </row>
    <row r="41" spans="1:4" ht="24.75" customHeight="1">
      <c r="A41" s="15"/>
      <c r="B41" s="15"/>
      <c r="C41" s="10" t="s">
        <v>24</v>
      </c>
      <c r="D41" s="13">
        <f>SUM(D40,D39)</f>
        <v>85935.49040000001</v>
      </c>
    </row>
    <row r="50" spans="5:7" ht="12.75">
      <c r="E50" s="30"/>
      <c r="F50" s="30"/>
      <c r="G50" s="30"/>
    </row>
    <row r="51" spans="5:7" ht="12.75">
      <c r="E51" s="30"/>
      <c r="F51" s="30" t="s">
        <v>38</v>
      </c>
      <c r="G51" s="30" t="s">
        <v>39</v>
      </c>
    </row>
    <row r="52" spans="5:7" ht="12.75">
      <c r="E52" s="30"/>
      <c r="F52" s="30">
        <v>71.43</v>
      </c>
      <c r="G52" s="30">
        <v>65.46</v>
      </c>
    </row>
    <row r="53" spans="5:7" ht="12.75">
      <c r="E53" s="30"/>
      <c r="F53" s="30"/>
      <c r="G53" s="30"/>
    </row>
    <row r="54" spans="5:7" ht="12.75">
      <c r="E54" s="30"/>
      <c r="F54" s="30"/>
      <c r="G54" s="30"/>
    </row>
    <row r="68" spans="6:7" ht="12.75">
      <c r="F68" s="30"/>
      <c r="G68" s="30"/>
    </row>
    <row r="69" spans="6:7" ht="12.75">
      <c r="F69" s="30"/>
      <c r="G69" s="30"/>
    </row>
    <row r="70" spans="6:7" ht="12.75">
      <c r="F70" s="30" t="s">
        <v>38</v>
      </c>
      <c r="G70" s="30" t="s">
        <v>39</v>
      </c>
    </row>
    <row r="71" spans="6:7" ht="12.75">
      <c r="F71" s="30">
        <v>33.34</v>
      </c>
      <c r="G71" s="30">
        <v>28.96</v>
      </c>
    </row>
    <row r="72" spans="6:7" ht="12.75">
      <c r="F72" s="30"/>
      <c r="G72" s="30"/>
    </row>
    <row r="86" spans="6:8" ht="12.75">
      <c r="F86" s="30"/>
      <c r="G86" s="30"/>
      <c r="H86" s="30"/>
    </row>
    <row r="87" spans="6:8" ht="12.75">
      <c r="F87" s="30"/>
      <c r="G87" s="30"/>
      <c r="H87" s="30"/>
    </row>
    <row r="88" spans="6:8" ht="12.75">
      <c r="F88" s="30" t="s">
        <v>40</v>
      </c>
      <c r="G88" s="30" t="s">
        <v>41</v>
      </c>
      <c r="H88" s="30"/>
    </row>
    <row r="89" spans="6:8" ht="12.75">
      <c r="F89" s="30">
        <v>34.67</v>
      </c>
      <c r="G89" s="30">
        <v>30.61</v>
      </c>
      <c r="H89" s="30"/>
    </row>
    <row r="90" spans="6:8" ht="12.75">
      <c r="F90" s="30"/>
      <c r="G90" s="30"/>
      <c r="H90" s="30"/>
    </row>
    <row r="91" spans="6:8" ht="12.75">
      <c r="F91" s="30"/>
      <c r="G91" s="30"/>
      <c r="H91" s="30"/>
    </row>
    <row r="106" spans="6:8" ht="12.75">
      <c r="F106" s="30"/>
      <c r="G106" s="30"/>
      <c r="H106" s="30"/>
    </row>
    <row r="107" spans="6:8" ht="12.75">
      <c r="F107" s="30" t="s">
        <v>40</v>
      </c>
      <c r="G107" s="30" t="s">
        <v>41</v>
      </c>
      <c r="H107" s="30"/>
    </row>
    <row r="108" spans="6:8" ht="12.75">
      <c r="F108" s="30">
        <v>47.59</v>
      </c>
      <c r="G108" s="30">
        <v>44.61</v>
      </c>
      <c r="H108" s="30"/>
    </row>
    <row r="109" spans="6:8" ht="12.75">
      <c r="F109" s="30"/>
      <c r="G109" s="30"/>
      <c r="H109" s="30"/>
    </row>
    <row r="138" spans="1:3" ht="12.75">
      <c r="A138" s="30" t="s">
        <v>38</v>
      </c>
      <c r="B138" s="30" t="s">
        <v>39</v>
      </c>
      <c r="C138" s="30"/>
    </row>
    <row r="139" spans="1:3" ht="12.75">
      <c r="A139" s="30">
        <v>53.31</v>
      </c>
      <c r="B139" s="30">
        <v>43.41</v>
      </c>
      <c r="C139" s="30"/>
    </row>
    <row r="140" spans="1:3" ht="12.75">
      <c r="A140" s="29"/>
      <c r="B140" s="29"/>
      <c r="C140" s="2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1"/>
  <sheetViews>
    <sheetView zoomScalePageLayoutView="0" workbookViewId="0" topLeftCell="A46">
      <selection activeCell="F31" sqref="F31"/>
    </sheetView>
  </sheetViews>
  <sheetFormatPr defaultColWidth="11.421875" defaultRowHeight="12.75"/>
  <cols>
    <col min="1" max="1" width="15.7109375" style="0" customWidth="1"/>
    <col min="2" max="2" width="20.28125" style="0" customWidth="1"/>
    <col min="3" max="3" width="16.7109375" style="0" customWidth="1"/>
    <col min="4" max="4" width="19.140625" style="0" customWidth="1"/>
    <col min="5" max="5" width="19.57421875" style="0" customWidth="1"/>
    <col min="6" max="6" width="17.28125" style="0" customWidth="1"/>
    <col min="7" max="7" width="18.57421875" style="0" customWidth="1"/>
  </cols>
  <sheetData>
    <row r="2" ht="33.75">
      <c r="C2" s="4" t="s">
        <v>48</v>
      </c>
    </row>
    <row r="3" ht="40.5" customHeight="1"/>
    <row r="4" spans="1:5" ht="26.25">
      <c r="A4" s="1"/>
      <c r="C4" s="11" t="s">
        <v>37</v>
      </c>
      <c r="D4" s="5"/>
      <c r="E4" s="5"/>
    </row>
    <row r="5" spans="1:7" ht="26.25">
      <c r="A5" s="1"/>
      <c r="C5" s="11"/>
      <c r="F5" s="6"/>
      <c r="G5" s="6"/>
    </row>
    <row r="6" spans="1:7" ht="30.75" customHeight="1">
      <c r="A6" s="8" t="s">
        <v>0</v>
      </c>
      <c r="B6" s="8" t="s">
        <v>13</v>
      </c>
      <c r="C6" s="8" t="s">
        <v>46</v>
      </c>
      <c r="D6" s="8" t="s">
        <v>64</v>
      </c>
      <c r="E6" s="8" t="s">
        <v>3</v>
      </c>
      <c r="F6" s="8" t="s">
        <v>4</v>
      </c>
      <c r="G6" s="8" t="s">
        <v>5</v>
      </c>
    </row>
    <row r="7" spans="1:7" ht="33" customHeight="1">
      <c r="A7" s="8" t="s">
        <v>6</v>
      </c>
      <c r="B7" s="3">
        <v>65.46</v>
      </c>
      <c r="C7" s="2">
        <v>60.15</v>
      </c>
      <c r="D7" s="12">
        <f>C7-B7</f>
        <v>-5.309999999999995</v>
      </c>
      <c r="E7" s="14">
        <f>(C7-B7)/C7*100</f>
        <v>-8.827930174563583</v>
      </c>
      <c r="F7" s="3">
        <v>280</v>
      </c>
      <c r="G7" s="12">
        <f>C7*F7</f>
        <v>16842</v>
      </c>
    </row>
    <row r="8" spans="1:7" ht="26.25" customHeight="1">
      <c r="A8" s="8" t="s">
        <v>7</v>
      </c>
      <c r="B8" s="3">
        <v>28.96</v>
      </c>
      <c r="C8" s="2">
        <v>26.09</v>
      </c>
      <c r="D8" s="12">
        <f>C8-B8</f>
        <v>-2.870000000000001</v>
      </c>
      <c r="E8" s="14">
        <f>(C8-B8)/C8*100</f>
        <v>-11.000383288616332</v>
      </c>
      <c r="F8" s="3">
        <v>600</v>
      </c>
      <c r="G8" s="12">
        <f>C8*F8</f>
        <v>15654</v>
      </c>
    </row>
    <row r="9" spans="1:7" ht="26.25" customHeight="1">
      <c r="A9" s="8" t="s">
        <v>8</v>
      </c>
      <c r="B9" s="3">
        <v>30.61</v>
      </c>
      <c r="C9" s="2">
        <v>30.41</v>
      </c>
      <c r="D9" s="12">
        <f>C9-B9</f>
        <v>-0.1999999999999993</v>
      </c>
      <c r="E9" s="14">
        <f>(C9-B9)/C9*100</f>
        <v>-0.6576783952647133</v>
      </c>
      <c r="F9" s="3">
        <v>571</v>
      </c>
      <c r="G9" s="12">
        <f>C9*F9</f>
        <v>17364.11</v>
      </c>
    </row>
    <row r="10" spans="1:7" ht="26.25" customHeight="1">
      <c r="A10" s="8" t="s">
        <v>20</v>
      </c>
      <c r="B10" s="3">
        <v>39.56</v>
      </c>
      <c r="C10" s="2">
        <v>34.71</v>
      </c>
      <c r="D10" s="12">
        <f>C10-B10</f>
        <v>-4.850000000000001</v>
      </c>
      <c r="E10" s="14">
        <f>(C10-B10)/C10*100</f>
        <v>-13.972918467300493</v>
      </c>
      <c r="F10" s="3">
        <v>433</v>
      </c>
      <c r="G10" s="12">
        <f>C10*F10</f>
        <v>15029.43</v>
      </c>
    </row>
    <row r="11" spans="1:7" ht="31.5" customHeight="1">
      <c r="A11" s="8" t="s">
        <v>10</v>
      </c>
      <c r="B11" s="3">
        <v>43.41</v>
      </c>
      <c r="C11" s="2">
        <v>38.58</v>
      </c>
      <c r="D11" s="12">
        <f>C11-B11</f>
        <v>-4.829999999999998</v>
      </c>
      <c r="E11" s="14">
        <f>(C11-B11)/C11*100</f>
        <v>-12.519440124416793</v>
      </c>
      <c r="F11" s="3">
        <v>360</v>
      </c>
      <c r="G11" s="12">
        <f>C11*F11</f>
        <v>13888.8</v>
      </c>
    </row>
    <row r="12" spans="1:7" ht="27" customHeight="1">
      <c r="A12" s="15"/>
      <c r="B12" s="15"/>
      <c r="C12" s="15"/>
      <c r="D12" s="15"/>
      <c r="E12" s="15"/>
      <c r="F12" s="8" t="s">
        <v>11</v>
      </c>
      <c r="G12" s="12">
        <f>SUM(G7:G11)</f>
        <v>78778.34</v>
      </c>
    </row>
    <row r="17" ht="26.25">
      <c r="C17" s="11" t="s">
        <v>35</v>
      </c>
    </row>
    <row r="19" spans="1:6" ht="29.25" customHeight="1">
      <c r="A19" s="8" t="s">
        <v>12</v>
      </c>
      <c r="B19" s="8" t="s">
        <v>43</v>
      </c>
      <c r="C19" s="8" t="s">
        <v>14</v>
      </c>
      <c r="D19" s="8" t="s">
        <v>15</v>
      </c>
      <c r="E19" s="24">
        <v>0.02</v>
      </c>
      <c r="F19" s="8" t="s">
        <v>16</v>
      </c>
    </row>
    <row r="20" spans="1:6" ht="28.5" customHeight="1">
      <c r="A20" s="8" t="s">
        <v>42</v>
      </c>
      <c r="B20" s="2">
        <v>38.58</v>
      </c>
      <c r="C20" s="3">
        <v>360</v>
      </c>
      <c r="D20" s="12">
        <f>(B20*C20)</f>
        <v>13888.8</v>
      </c>
      <c r="E20" s="14">
        <f>D20*0.02</f>
        <v>277.776</v>
      </c>
      <c r="F20" s="14">
        <f>D20-E20</f>
        <v>13611.024</v>
      </c>
    </row>
    <row r="21" spans="1:6" ht="25.5" customHeight="1">
      <c r="A21" s="9"/>
      <c r="E21" s="7" t="s">
        <v>17</v>
      </c>
      <c r="F21" s="12">
        <v>25.91</v>
      </c>
    </row>
    <row r="22" spans="5:6" ht="24.75" customHeight="1">
      <c r="E22" s="7" t="s">
        <v>18</v>
      </c>
      <c r="F22" s="14">
        <f>SUM(F20:F21)</f>
        <v>13636.934</v>
      </c>
    </row>
    <row r="28" spans="1:6" ht="26.25">
      <c r="A28" s="15"/>
      <c r="B28" s="18"/>
      <c r="C28" s="28" t="s">
        <v>34</v>
      </c>
      <c r="D28" s="28"/>
      <c r="E28" s="15"/>
      <c r="F28" s="15"/>
    </row>
    <row r="29" spans="1:6" ht="12.75">
      <c r="A29" s="15"/>
      <c r="B29" s="15"/>
      <c r="C29" s="15"/>
      <c r="D29" s="15"/>
      <c r="E29" s="15"/>
      <c r="F29" s="20"/>
    </row>
    <row r="30" spans="1:6" ht="28.5" customHeight="1">
      <c r="A30" s="8" t="s">
        <v>12</v>
      </c>
      <c r="B30" s="8" t="s">
        <v>43</v>
      </c>
      <c r="C30" s="8" t="s">
        <v>14</v>
      </c>
      <c r="D30" s="8" t="s">
        <v>15</v>
      </c>
      <c r="E30" s="24">
        <v>0.02</v>
      </c>
      <c r="F30" s="8" t="s">
        <v>19</v>
      </c>
    </row>
    <row r="31" spans="1:6" ht="29.25" customHeight="1">
      <c r="A31" s="31" t="s">
        <v>44</v>
      </c>
      <c r="B31" s="3">
        <v>53.45</v>
      </c>
      <c r="C31" s="3">
        <v>250</v>
      </c>
      <c r="D31" s="12">
        <f>(B31*C31)</f>
        <v>13362.5</v>
      </c>
      <c r="E31" s="12">
        <f>D31*0.02</f>
        <v>267.25</v>
      </c>
      <c r="F31" s="12">
        <f>D31+E31</f>
        <v>13629.75</v>
      </c>
    </row>
    <row r="32" spans="1:6" ht="24.75" customHeight="1">
      <c r="A32" s="15"/>
      <c r="B32" s="15"/>
      <c r="C32" s="15"/>
      <c r="D32" s="15"/>
      <c r="E32" s="8" t="s">
        <v>18</v>
      </c>
      <c r="F32" s="13">
        <f>F22</f>
        <v>13636.934</v>
      </c>
    </row>
    <row r="33" spans="1:6" ht="29.25" customHeight="1">
      <c r="A33" s="15"/>
      <c r="B33" s="15"/>
      <c r="C33" s="15"/>
      <c r="D33" s="15"/>
      <c r="E33" s="8" t="s">
        <v>17</v>
      </c>
      <c r="F33" s="13">
        <f>F32-F31</f>
        <v>7.183999999999287</v>
      </c>
    </row>
    <row r="38" spans="1:4" ht="26.25">
      <c r="A38" s="15"/>
      <c r="B38" s="26" t="s">
        <v>25</v>
      </c>
      <c r="C38" s="27"/>
      <c r="D38" s="15"/>
    </row>
    <row r="39" spans="1:4" ht="12.75">
      <c r="A39" s="15"/>
      <c r="B39" s="15"/>
      <c r="C39" s="15"/>
      <c r="D39" s="15"/>
    </row>
    <row r="40" spans="1:4" ht="30.75" customHeight="1">
      <c r="A40" s="10" t="s">
        <v>0</v>
      </c>
      <c r="B40" s="10" t="s">
        <v>45</v>
      </c>
      <c r="C40" s="10" t="s">
        <v>14</v>
      </c>
      <c r="D40" s="10" t="s">
        <v>22</v>
      </c>
    </row>
    <row r="41" spans="1:4" ht="25.5" customHeight="1">
      <c r="A41" s="8" t="s">
        <v>6</v>
      </c>
      <c r="B41" s="2">
        <v>60.15</v>
      </c>
      <c r="C41" s="3">
        <v>280</v>
      </c>
      <c r="D41" s="12">
        <f>B41*C41</f>
        <v>16842</v>
      </c>
    </row>
    <row r="42" spans="1:4" ht="21.75" customHeight="1">
      <c r="A42" s="8" t="s">
        <v>7</v>
      </c>
      <c r="B42" s="2">
        <v>26.09</v>
      </c>
      <c r="C42" s="3">
        <v>600</v>
      </c>
      <c r="D42" s="12">
        <f>B42*C42</f>
        <v>15654</v>
      </c>
    </row>
    <row r="43" spans="1:4" ht="24" customHeight="1">
      <c r="A43" s="8" t="s">
        <v>8</v>
      </c>
      <c r="B43" s="2">
        <v>30.41</v>
      </c>
      <c r="C43" s="3">
        <v>570</v>
      </c>
      <c r="D43" s="12">
        <f>B43*C43</f>
        <v>17333.7</v>
      </c>
    </row>
    <row r="44" spans="1:4" ht="22.5" customHeight="1">
      <c r="A44" s="8" t="s">
        <v>44</v>
      </c>
      <c r="B44" s="2">
        <v>53.45</v>
      </c>
      <c r="C44" s="3">
        <v>250</v>
      </c>
      <c r="D44" s="12">
        <f>B44*C44</f>
        <v>13362.5</v>
      </c>
    </row>
    <row r="45" spans="1:4" ht="25.5" customHeight="1">
      <c r="A45" s="8" t="s">
        <v>20</v>
      </c>
      <c r="B45" s="2">
        <v>34.71</v>
      </c>
      <c r="C45" s="3">
        <v>433</v>
      </c>
      <c r="D45" s="12">
        <f>B45*C45</f>
        <v>15029.43</v>
      </c>
    </row>
    <row r="46" spans="1:4" ht="25.5" customHeight="1">
      <c r="A46" s="15"/>
      <c r="B46" s="15"/>
      <c r="C46" s="10" t="s">
        <v>23</v>
      </c>
      <c r="D46" s="12">
        <f>SUM(D41:D45)</f>
        <v>78221.63</v>
      </c>
    </row>
    <row r="47" spans="1:4" ht="25.5" customHeight="1">
      <c r="A47" s="15"/>
      <c r="B47" s="15"/>
      <c r="C47" s="10" t="s">
        <v>17</v>
      </c>
      <c r="D47" s="13">
        <f>F33</f>
        <v>7.183999999999287</v>
      </c>
    </row>
    <row r="48" spans="1:4" ht="19.5" customHeight="1">
      <c r="A48" s="15"/>
      <c r="B48" s="15"/>
      <c r="C48" s="10" t="s">
        <v>24</v>
      </c>
      <c r="D48" s="13">
        <f>SUM(D47,D46)</f>
        <v>78228.814</v>
      </c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spans="1:6" ht="12.75">
      <c r="A57" s="32"/>
      <c r="D57" s="29"/>
      <c r="E57" s="29"/>
      <c r="F57" s="29"/>
    </row>
    <row r="58" spans="4:6" ht="12.75">
      <c r="D58" s="29" t="s">
        <v>38</v>
      </c>
      <c r="E58" s="29" t="s">
        <v>39</v>
      </c>
      <c r="F58" s="29" t="s">
        <v>47</v>
      </c>
    </row>
    <row r="59" spans="4:6" ht="12.75">
      <c r="D59" s="29">
        <v>71.43</v>
      </c>
      <c r="E59" s="29">
        <v>65.46</v>
      </c>
      <c r="F59" s="29">
        <v>60.15</v>
      </c>
    </row>
    <row r="73" spans="5:7" ht="12.75">
      <c r="E73" s="29"/>
      <c r="F73" s="29"/>
      <c r="G73" s="29"/>
    </row>
    <row r="74" spans="5:7" ht="12.75">
      <c r="E74" s="29" t="s">
        <v>38</v>
      </c>
      <c r="F74" s="29" t="s">
        <v>39</v>
      </c>
      <c r="G74" s="29" t="s">
        <v>47</v>
      </c>
    </row>
    <row r="75" spans="5:7" ht="12.75">
      <c r="E75" s="29">
        <v>33.34</v>
      </c>
      <c r="F75" s="29">
        <v>28.96</v>
      </c>
      <c r="G75" s="29">
        <v>26.09</v>
      </c>
    </row>
    <row r="76" spans="5:7" ht="12.75">
      <c r="E76" s="29"/>
      <c r="F76" s="29"/>
      <c r="G76" s="29"/>
    </row>
    <row r="77" spans="5:7" ht="12.75">
      <c r="E77" s="29"/>
      <c r="F77" s="29"/>
      <c r="G77" s="29"/>
    </row>
    <row r="91" spans="5:7" ht="12.75">
      <c r="E91" s="29" t="s">
        <v>38</v>
      </c>
      <c r="F91" s="29" t="s">
        <v>39</v>
      </c>
      <c r="G91" s="29" t="s">
        <v>47</v>
      </c>
    </row>
    <row r="92" spans="5:7" ht="12.75">
      <c r="E92" s="29">
        <v>34.67</v>
      </c>
      <c r="F92" s="29">
        <v>30.61</v>
      </c>
      <c r="G92" s="29">
        <v>30.41</v>
      </c>
    </row>
    <row r="93" spans="5:7" ht="12.75">
      <c r="E93" s="29"/>
      <c r="F93" s="29"/>
      <c r="G93" s="29"/>
    </row>
    <row r="108" spans="6:7" ht="12.75">
      <c r="F108" s="29"/>
      <c r="G108" s="29"/>
    </row>
    <row r="109" spans="6:7" ht="12.75">
      <c r="F109" s="29" t="s">
        <v>39</v>
      </c>
      <c r="G109" s="29" t="s">
        <v>47</v>
      </c>
    </row>
    <row r="110" spans="6:7" ht="12.75">
      <c r="F110" s="29">
        <v>39.56</v>
      </c>
      <c r="G110" s="29">
        <v>34.71</v>
      </c>
    </row>
    <row r="111" spans="6:7" ht="12.75">
      <c r="F111" s="29"/>
      <c r="G111" s="29"/>
    </row>
    <row r="128" spans="5:7" ht="12.75">
      <c r="E128" s="29"/>
      <c r="F128" s="29"/>
      <c r="G128" s="29"/>
    </row>
    <row r="129" spans="5:7" ht="12.75">
      <c r="E129" s="29"/>
      <c r="F129" s="29"/>
      <c r="G129" s="29"/>
    </row>
    <row r="130" spans="5:7" ht="12.75">
      <c r="E130" s="29" t="s">
        <v>38</v>
      </c>
      <c r="F130" s="29" t="s">
        <v>39</v>
      </c>
      <c r="G130" s="29" t="s">
        <v>47</v>
      </c>
    </row>
    <row r="131" spans="5:7" ht="12.75">
      <c r="E131" s="29">
        <v>53.31</v>
      </c>
      <c r="F131" s="29">
        <v>43.41</v>
      </c>
      <c r="G131" s="29">
        <v>38.58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2"/>
  <sheetViews>
    <sheetView zoomScalePageLayoutView="0" workbookViewId="0" topLeftCell="A34">
      <selection activeCell="C44" sqref="C44"/>
    </sheetView>
  </sheetViews>
  <sheetFormatPr defaultColWidth="11.421875" defaultRowHeight="12.75"/>
  <cols>
    <col min="1" max="1" width="17.140625" style="0" customWidth="1"/>
    <col min="2" max="2" width="17.421875" style="0" customWidth="1"/>
    <col min="3" max="3" width="18.8515625" style="0" customWidth="1"/>
    <col min="4" max="4" width="18.28125" style="0" customWidth="1"/>
    <col min="5" max="5" width="19.140625" style="0" customWidth="1"/>
    <col min="6" max="6" width="16.57421875" style="0" customWidth="1"/>
    <col min="7" max="7" width="15.8515625" style="0" customWidth="1"/>
  </cols>
  <sheetData>
    <row r="2" ht="47.25" customHeight="1">
      <c r="D2" s="4" t="s">
        <v>51</v>
      </c>
    </row>
    <row r="3" spans="4:5" ht="28.5" customHeight="1">
      <c r="D3" s="4"/>
      <c r="E3" s="5"/>
    </row>
    <row r="4" spans="3:5" ht="45.75" customHeight="1">
      <c r="C4" s="11" t="s">
        <v>65</v>
      </c>
      <c r="D4" s="5"/>
      <c r="E4" s="5"/>
    </row>
    <row r="6" spans="1:7" ht="34.5" customHeight="1">
      <c r="A6" s="8" t="s">
        <v>0</v>
      </c>
      <c r="B6" s="8" t="s">
        <v>43</v>
      </c>
      <c r="C6" s="8" t="s">
        <v>52</v>
      </c>
      <c r="D6" s="8" t="s">
        <v>64</v>
      </c>
      <c r="E6" s="8" t="s">
        <v>3</v>
      </c>
      <c r="F6" s="8" t="s">
        <v>4</v>
      </c>
      <c r="G6" s="8" t="s">
        <v>5</v>
      </c>
    </row>
    <row r="7" spans="1:7" ht="39.75" customHeight="1">
      <c r="A7" s="8" t="s">
        <v>6</v>
      </c>
      <c r="B7" s="3">
        <v>60.15</v>
      </c>
      <c r="C7" s="37">
        <v>64.545</v>
      </c>
      <c r="D7" s="14">
        <f>C7-B7</f>
        <v>4.395000000000003</v>
      </c>
      <c r="E7" s="14">
        <f>(C7-B7)/C7*100</f>
        <v>6.80920288171044</v>
      </c>
      <c r="F7" s="3">
        <v>280</v>
      </c>
      <c r="G7" s="12">
        <f>C7*F7</f>
        <v>18072.600000000002</v>
      </c>
    </row>
    <row r="8" spans="1:7" ht="39" customHeight="1">
      <c r="A8" s="8" t="s">
        <v>7</v>
      </c>
      <c r="B8" s="3">
        <v>26.09</v>
      </c>
      <c r="C8" s="37">
        <v>27.275</v>
      </c>
      <c r="D8" s="12">
        <f>C8-B8</f>
        <v>1.1849999999999987</v>
      </c>
      <c r="E8" s="14">
        <f>(C8-B8)/C8*100</f>
        <v>4.344637946837759</v>
      </c>
      <c r="F8" s="3">
        <v>600</v>
      </c>
      <c r="G8" s="12">
        <f>C8*F8</f>
        <v>16365</v>
      </c>
    </row>
    <row r="9" spans="1:7" ht="34.5" customHeight="1">
      <c r="A9" s="8" t="s">
        <v>8</v>
      </c>
      <c r="B9" s="3">
        <v>30.41</v>
      </c>
      <c r="C9" s="2">
        <v>30.01</v>
      </c>
      <c r="D9" s="12">
        <f>C9-B9</f>
        <v>-0.3999999999999986</v>
      </c>
      <c r="E9" s="14">
        <f>(C9-B9)/C9*100</f>
        <v>-1.332889036987666</v>
      </c>
      <c r="F9" s="3">
        <v>571</v>
      </c>
      <c r="G9" s="12">
        <f>C9*F9</f>
        <v>17135.71</v>
      </c>
    </row>
    <row r="10" spans="1:7" ht="32.25" customHeight="1">
      <c r="A10" s="8" t="s">
        <v>20</v>
      </c>
      <c r="B10" s="3">
        <v>34.71</v>
      </c>
      <c r="C10" s="37">
        <v>30.605</v>
      </c>
      <c r="D10" s="12">
        <f>C10-B10</f>
        <v>-4.105</v>
      </c>
      <c r="E10" s="14">
        <f>(C10-B10)/C10*100</f>
        <v>-13.412841039045908</v>
      </c>
      <c r="F10" s="3">
        <v>433</v>
      </c>
      <c r="G10" s="14">
        <f>C10*F10</f>
        <v>13251.965</v>
      </c>
    </row>
    <row r="11" spans="1:7" ht="36.75" customHeight="1">
      <c r="A11" s="8" t="s">
        <v>44</v>
      </c>
      <c r="B11" s="3">
        <v>53.45</v>
      </c>
      <c r="C11" s="37">
        <v>52.855</v>
      </c>
      <c r="D11" s="14">
        <f>C11-B11</f>
        <v>-0.595000000000006</v>
      </c>
      <c r="E11" s="14">
        <f>(C11-B11)/C11*100</f>
        <v>-1.1257213130262151</v>
      </c>
      <c r="F11" s="3">
        <v>250</v>
      </c>
      <c r="G11" s="12">
        <f>C11*F11</f>
        <v>13213.75</v>
      </c>
    </row>
    <row r="12" spans="1:7" ht="34.5" customHeight="1">
      <c r="A12" s="15"/>
      <c r="B12" s="15"/>
      <c r="C12" s="15"/>
      <c r="D12" s="15"/>
      <c r="E12" s="15"/>
      <c r="F12" s="8" t="s">
        <v>11</v>
      </c>
      <c r="G12" s="14">
        <f>SUM(G7:G11)</f>
        <v>78039.02500000001</v>
      </c>
    </row>
    <row r="17" ht="26.25">
      <c r="C17" s="11" t="s">
        <v>66</v>
      </c>
    </row>
    <row r="19" spans="1:6" ht="23.25" customHeight="1">
      <c r="A19" s="8" t="s">
        <v>12</v>
      </c>
      <c r="B19" s="8" t="s">
        <v>53</v>
      </c>
      <c r="C19" s="8" t="s">
        <v>14</v>
      </c>
      <c r="D19" s="8" t="s">
        <v>15</v>
      </c>
      <c r="E19" s="24">
        <v>0.02</v>
      </c>
      <c r="F19" s="8" t="s">
        <v>16</v>
      </c>
    </row>
    <row r="20" spans="1:6" ht="28.5" customHeight="1">
      <c r="A20" s="8" t="s">
        <v>20</v>
      </c>
      <c r="B20" s="37">
        <v>30.605</v>
      </c>
      <c r="C20" s="3">
        <v>433</v>
      </c>
      <c r="D20" s="14">
        <f>(B20*C20)</f>
        <v>13251.965</v>
      </c>
      <c r="E20" s="14">
        <f>D20*0.02</f>
        <v>265.0393</v>
      </c>
      <c r="F20" s="14">
        <f>D20-E20</f>
        <v>12986.9257</v>
      </c>
    </row>
    <row r="21" spans="1:6" ht="26.25" customHeight="1">
      <c r="A21" s="9"/>
      <c r="E21" s="7" t="s">
        <v>17</v>
      </c>
      <c r="F21" s="12">
        <v>7.18</v>
      </c>
    </row>
    <row r="22" spans="5:6" ht="27.75" customHeight="1">
      <c r="E22" s="7" t="s">
        <v>18</v>
      </c>
      <c r="F22" s="14">
        <f>SUM(F20:F21)</f>
        <v>12994.1057</v>
      </c>
    </row>
    <row r="28" spans="1:6" ht="26.25">
      <c r="A28" s="15"/>
      <c r="B28" s="18"/>
      <c r="C28" s="28" t="s">
        <v>67</v>
      </c>
      <c r="D28" s="28"/>
      <c r="E28" s="15"/>
      <c r="F28" s="15"/>
    </row>
    <row r="29" spans="1:6" ht="30.75" customHeight="1">
      <c r="A29" s="15"/>
      <c r="B29" s="15"/>
      <c r="C29" s="15"/>
      <c r="D29" s="15"/>
      <c r="E29" s="15"/>
      <c r="F29" s="20"/>
    </row>
    <row r="30" spans="1:6" ht="24.75" customHeight="1">
      <c r="A30" s="8" t="s">
        <v>12</v>
      </c>
      <c r="B30" s="8" t="s">
        <v>53</v>
      </c>
      <c r="C30" s="8" t="s">
        <v>14</v>
      </c>
      <c r="D30" s="8" t="s">
        <v>15</v>
      </c>
      <c r="E30" s="24">
        <v>0.02</v>
      </c>
      <c r="F30" s="8" t="s">
        <v>19</v>
      </c>
    </row>
    <row r="31" spans="1:6" ht="27.75" customHeight="1">
      <c r="A31" s="31" t="s">
        <v>54</v>
      </c>
      <c r="B31" s="3">
        <v>29.89</v>
      </c>
      <c r="C31" s="3">
        <v>426</v>
      </c>
      <c r="D31" s="12">
        <f>(B31*C31)</f>
        <v>12733.14</v>
      </c>
      <c r="E31" s="14">
        <f>D31*0.02</f>
        <v>254.6628</v>
      </c>
      <c r="F31" s="38">
        <f>D31+E31</f>
        <v>12987.8028</v>
      </c>
    </row>
    <row r="32" spans="1:6" ht="24.75" customHeight="1">
      <c r="A32" s="15"/>
      <c r="B32" s="15"/>
      <c r="C32" s="15"/>
      <c r="D32" s="15"/>
      <c r="E32" s="8" t="s">
        <v>18</v>
      </c>
      <c r="F32" s="13">
        <f>F22</f>
        <v>12994.1057</v>
      </c>
    </row>
    <row r="33" spans="1:6" ht="27" customHeight="1">
      <c r="A33" s="15"/>
      <c r="B33" s="15"/>
      <c r="C33" s="15"/>
      <c r="D33" s="15"/>
      <c r="E33" s="8" t="s">
        <v>17</v>
      </c>
      <c r="F33" s="13">
        <f>F32-F31</f>
        <v>6.302900000000591</v>
      </c>
    </row>
    <row r="38" spans="1:4" ht="36" customHeight="1">
      <c r="A38" s="15"/>
      <c r="B38" s="26" t="s">
        <v>68</v>
      </c>
      <c r="C38" s="27"/>
      <c r="D38" s="15"/>
    </row>
    <row r="39" spans="1:4" ht="36" customHeight="1">
      <c r="A39" s="15"/>
      <c r="B39" s="15"/>
      <c r="C39" s="15"/>
      <c r="D39" s="15"/>
    </row>
    <row r="40" spans="1:4" ht="30" customHeight="1">
      <c r="A40" s="10" t="s">
        <v>0</v>
      </c>
      <c r="B40" s="10" t="s">
        <v>61</v>
      </c>
      <c r="C40" s="10" t="s">
        <v>14</v>
      </c>
      <c r="D40" s="10" t="s">
        <v>22</v>
      </c>
    </row>
    <row r="41" spans="1:4" ht="30.75" customHeight="1">
      <c r="A41" s="8" t="s">
        <v>6</v>
      </c>
      <c r="B41" s="37">
        <v>64.545</v>
      </c>
      <c r="C41" s="3">
        <v>280</v>
      </c>
      <c r="D41" s="12">
        <f>B41*C41</f>
        <v>18072.600000000002</v>
      </c>
    </row>
    <row r="42" spans="1:4" ht="30.75" customHeight="1">
      <c r="A42" s="8" t="s">
        <v>7</v>
      </c>
      <c r="B42" s="37">
        <v>27.275</v>
      </c>
      <c r="C42" s="3">
        <v>600</v>
      </c>
      <c r="D42" s="12">
        <f>B42*C42</f>
        <v>16365</v>
      </c>
    </row>
    <row r="43" spans="1:4" ht="31.5" customHeight="1">
      <c r="A43" s="8" t="s">
        <v>8</v>
      </c>
      <c r="B43" s="2">
        <v>30.01</v>
      </c>
      <c r="C43" s="3">
        <v>571</v>
      </c>
      <c r="D43" s="12">
        <f>B43*C43</f>
        <v>17135.71</v>
      </c>
    </row>
    <row r="44" spans="1:4" ht="26.25" customHeight="1">
      <c r="A44" s="8" t="s">
        <v>44</v>
      </c>
      <c r="B44" s="37">
        <v>52.855</v>
      </c>
      <c r="C44" s="3">
        <v>250</v>
      </c>
      <c r="D44" s="12">
        <f>B44*C44</f>
        <v>13213.75</v>
      </c>
    </row>
    <row r="45" spans="1:4" ht="31.5" customHeight="1">
      <c r="A45" s="8" t="s">
        <v>54</v>
      </c>
      <c r="B45" s="2">
        <v>29.89</v>
      </c>
      <c r="C45" s="3">
        <v>426</v>
      </c>
      <c r="D45" s="12">
        <f>B45*C45</f>
        <v>12733.14</v>
      </c>
    </row>
    <row r="46" spans="1:4" ht="26.25" customHeight="1">
      <c r="A46" s="15"/>
      <c r="B46" s="15"/>
      <c r="C46" s="10" t="s">
        <v>23</v>
      </c>
      <c r="D46" s="12">
        <f>SUM(D41:D45)</f>
        <v>77520.20000000001</v>
      </c>
    </row>
    <row r="47" spans="1:4" ht="26.25" customHeight="1">
      <c r="A47" s="15"/>
      <c r="B47" s="15"/>
      <c r="C47" s="10" t="s">
        <v>17</v>
      </c>
      <c r="D47" s="13">
        <f>F33</f>
        <v>6.302900000000591</v>
      </c>
    </row>
    <row r="48" spans="1:4" ht="27" customHeight="1">
      <c r="A48" s="15"/>
      <c r="B48" s="15"/>
      <c r="C48" s="10" t="s">
        <v>24</v>
      </c>
      <c r="D48" s="13">
        <f>SUM(D47,D46)</f>
        <v>77526.5029</v>
      </c>
    </row>
    <row r="55" spans="5:8" ht="12.75">
      <c r="E55" s="29" t="s">
        <v>38</v>
      </c>
      <c r="F55" s="29" t="s">
        <v>39</v>
      </c>
      <c r="G55" s="29" t="s">
        <v>47</v>
      </c>
      <c r="H55" s="29" t="s">
        <v>55</v>
      </c>
    </row>
    <row r="56" spans="5:8" ht="12.75">
      <c r="E56" s="29">
        <v>71.43</v>
      </c>
      <c r="F56" s="29">
        <v>65.46</v>
      </c>
      <c r="G56" s="29">
        <v>60.15</v>
      </c>
      <c r="H56" s="29">
        <v>64.55</v>
      </c>
    </row>
    <row r="71" spans="5:8" ht="12.75">
      <c r="E71" s="29" t="s">
        <v>38</v>
      </c>
      <c r="F71" s="29" t="s">
        <v>39</v>
      </c>
      <c r="G71" s="29" t="s">
        <v>47</v>
      </c>
      <c r="H71" s="29" t="s">
        <v>55</v>
      </c>
    </row>
    <row r="72" spans="5:8" ht="12.75">
      <c r="E72" s="29">
        <v>33.34</v>
      </c>
      <c r="F72" s="29">
        <v>28.96</v>
      </c>
      <c r="G72" s="29">
        <v>26.09</v>
      </c>
      <c r="H72" s="29">
        <v>27.28</v>
      </c>
    </row>
    <row r="88" spans="5:8" ht="12.75">
      <c r="E88" s="29" t="s">
        <v>38</v>
      </c>
      <c r="F88" s="29" t="s">
        <v>39</v>
      </c>
      <c r="G88" s="29" t="s">
        <v>47</v>
      </c>
      <c r="H88" s="29" t="s">
        <v>55</v>
      </c>
    </row>
    <row r="89" spans="5:8" ht="12.75">
      <c r="E89" s="29">
        <v>34.67</v>
      </c>
      <c r="F89" s="29">
        <v>30.61</v>
      </c>
      <c r="G89" s="29">
        <v>30.41</v>
      </c>
      <c r="H89" s="29">
        <v>30.01</v>
      </c>
    </row>
    <row r="108" spans="6:8" ht="12.75">
      <c r="F108" s="29" t="s">
        <v>39</v>
      </c>
      <c r="G108" s="29" t="s">
        <v>47</v>
      </c>
      <c r="H108" s="29" t="s">
        <v>55</v>
      </c>
    </row>
    <row r="109" spans="6:8" ht="12.75">
      <c r="F109" s="29">
        <v>39.56</v>
      </c>
      <c r="G109" s="29">
        <v>34.71</v>
      </c>
      <c r="H109" s="29">
        <v>30.61</v>
      </c>
    </row>
    <row r="131" spans="6:7" ht="12.75">
      <c r="F131" s="39" t="s">
        <v>47</v>
      </c>
      <c r="G131" s="39" t="s">
        <v>55</v>
      </c>
    </row>
    <row r="132" spans="6:7" ht="12.75">
      <c r="F132" s="40">
        <v>53.45</v>
      </c>
      <c r="G132" s="41">
        <v>52.855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32">
      <selection activeCell="G90" sqref="G90:I91"/>
    </sheetView>
  </sheetViews>
  <sheetFormatPr defaultColWidth="11.421875" defaultRowHeight="12.75"/>
  <cols>
    <col min="1" max="1" width="14.8515625" style="0" customWidth="1"/>
    <col min="2" max="2" width="19.28125" style="0" customWidth="1"/>
    <col min="3" max="3" width="18.00390625" style="0" customWidth="1"/>
    <col min="4" max="4" width="16.8515625" style="0" customWidth="1"/>
    <col min="5" max="5" width="17.8515625" style="0" customWidth="1"/>
    <col min="6" max="6" width="15.421875" style="0" customWidth="1"/>
    <col min="7" max="7" width="14.00390625" style="0" customWidth="1"/>
  </cols>
  <sheetData>
    <row r="2" ht="41.25" customHeight="1">
      <c r="D2" s="4" t="s">
        <v>56</v>
      </c>
    </row>
    <row r="4" spans="3:5" ht="26.25">
      <c r="C4" s="11" t="s">
        <v>72</v>
      </c>
      <c r="D4" s="5"/>
      <c r="E4" s="5"/>
    </row>
    <row r="5" ht="21.75" customHeight="1"/>
    <row r="6" spans="1:7" ht="34.5" customHeight="1">
      <c r="A6" s="8" t="s">
        <v>0</v>
      </c>
      <c r="B6" s="8" t="s">
        <v>53</v>
      </c>
      <c r="C6" s="8" t="s">
        <v>57</v>
      </c>
      <c r="D6" s="8" t="s">
        <v>64</v>
      </c>
      <c r="E6" s="8" t="s">
        <v>3</v>
      </c>
      <c r="F6" s="8" t="s">
        <v>4</v>
      </c>
      <c r="G6" s="8" t="s">
        <v>5</v>
      </c>
    </row>
    <row r="7" spans="1:7" ht="27.75" customHeight="1">
      <c r="A7" s="8" t="s">
        <v>6</v>
      </c>
      <c r="B7" s="3">
        <v>64.55</v>
      </c>
      <c r="C7" s="37">
        <v>62.755</v>
      </c>
      <c r="D7" s="14">
        <f>C7-B7</f>
        <v>-1.7949999999999946</v>
      </c>
      <c r="E7" s="14">
        <f>(C7-B7)/C7*100</f>
        <v>-2.8603298541948763</v>
      </c>
      <c r="F7" s="3">
        <v>280</v>
      </c>
      <c r="G7" s="12">
        <f>C7*F7</f>
        <v>17571.4</v>
      </c>
    </row>
    <row r="8" spans="1:7" ht="33.75" customHeight="1">
      <c r="A8" s="8" t="s">
        <v>7</v>
      </c>
      <c r="B8" s="3">
        <v>27.28</v>
      </c>
      <c r="C8" s="37">
        <v>26.07</v>
      </c>
      <c r="D8" s="12">
        <f>C8-B8</f>
        <v>-1.2100000000000009</v>
      </c>
      <c r="E8" s="14">
        <f>(C8-B8)/C8*100</f>
        <v>-4.641350210970467</v>
      </c>
      <c r="F8" s="3">
        <v>600</v>
      </c>
      <c r="G8" s="12">
        <f>C8*F8</f>
        <v>15642</v>
      </c>
    </row>
    <row r="9" spans="1:7" ht="27.75" customHeight="1">
      <c r="A9" s="8" t="s">
        <v>8</v>
      </c>
      <c r="B9" s="3">
        <v>30.01</v>
      </c>
      <c r="C9" s="2">
        <v>28.1</v>
      </c>
      <c r="D9" s="12">
        <f>C9-B9</f>
        <v>-1.9100000000000001</v>
      </c>
      <c r="E9" s="14">
        <f>(C9-B9)/C9*100</f>
        <v>-6.797153024911032</v>
      </c>
      <c r="F9" s="3">
        <v>571</v>
      </c>
      <c r="G9" s="12">
        <f>C9*F9</f>
        <v>16045.1</v>
      </c>
    </row>
    <row r="10" spans="1:7" ht="26.25" customHeight="1">
      <c r="A10" s="8" t="s">
        <v>54</v>
      </c>
      <c r="B10" s="3">
        <v>29.89</v>
      </c>
      <c r="C10" s="37">
        <v>19.84</v>
      </c>
      <c r="D10" s="12">
        <f>C10-B10</f>
        <v>-10.05</v>
      </c>
      <c r="E10" s="14">
        <f>(C10-B10)/C10*100</f>
        <v>-50.65524193548387</v>
      </c>
      <c r="F10" s="3">
        <v>426</v>
      </c>
      <c r="G10" s="14">
        <f>C10*F10</f>
        <v>8451.84</v>
      </c>
    </row>
    <row r="11" spans="1:7" ht="30.75" customHeight="1">
      <c r="A11" s="8" t="s">
        <v>44</v>
      </c>
      <c r="B11" s="3">
        <v>52.86</v>
      </c>
      <c r="C11" s="37">
        <v>51.985</v>
      </c>
      <c r="D11" s="14">
        <f>C11-B11</f>
        <v>-0.875</v>
      </c>
      <c r="E11" s="14">
        <f>(C11-B11)/C11*100</f>
        <v>-1.6831778397614696</v>
      </c>
      <c r="F11" s="3">
        <v>250</v>
      </c>
      <c r="G11" s="12">
        <f>C11*F11</f>
        <v>12996.25</v>
      </c>
    </row>
    <row r="12" spans="1:7" ht="27.75" customHeight="1">
      <c r="A12" s="15"/>
      <c r="B12" s="15"/>
      <c r="C12" s="15"/>
      <c r="D12" s="15"/>
      <c r="E12" s="15"/>
      <c r="F12" s="8" t="s">
        <v>11</v>
      </c>
      <c r="G12" s="14">
        <f>SUM(G7:G11)</f>
        <v>70706.59</v>
      </c>
    </row>
    <row r="17" ht="33" customHeight="1">
      <c r="C17" s="11" t="s">
        <v>69</v>
      </c>
    </row>
    <row r="18" ht="21" customHeight="1"/>
    <row r="19" spans="1:6" ht="24" customHeight="1">
      <c r="A19" s="8" t="s">
        <v>12</v>
      </c>
      <c r="B19" s="8" t="s">
        <v>59</v>
      </c>
      <c r="C19" s="8" t="s">
        <v>14</v>
      </c>
      <c r="D19" s="8" t="s">
        <v>15</v>
      </c>
      <c r="E19" s="24">
        <v>0.02</v>
      </c>
      <c r="F19" s="8" t="s">
        <v>16</v>
      </c>
    </row>
    <row r="20" spans="1:6" ht="28.5" customHeight="1">
      <c r="A20" s="8" t="s">
        <v>58</v>
      </c>
      <c r="B20" s="37">
        <v>28.1</v>
      </c>
      <c r="C20" s="3">
        <v>571</v>
      </c>
      <c r="D20" s="12">
        <f>(B20*C20)</f>
        <v>16045.1</v>
      </c>
      <c r="E20" s="14">
        <f>D20*0.02</f>
        <v>320.902</v>
      </c>
      <c r="F20" s="14">
        <f>D20-E20</f>
        <v>15724.198</v>
      </c>
    </row>
    <row r="21" spans="1:6" ht="21.75" customHeight="1">
      <c r="A21" s="9"/>
      <c r="E21" s="7" t="s">
        <v>17</v>
      </c>
      <c r="F21" s="12">
        <v>6.3</v>
      </c>
    </row>
    <row r="22" spans="5:6" ht="19.5" customHeight="1">
      <c r="E22" s="7" t="s">
        <v>18</v>
      </c>
      <c r="F22" s="14">
        <f>SUM(F20:F21)</f>
        <v>15730.498</v>
      </c>
    </row>
    <row r="28" spans="1:6" ht="37.5" customHeight="1">
      <c r="A28" s="15"/>
      <c r="B28" s="18"/>
      <c r="C28" s="28" t="s">
        <v>70</v>
      </c>
      <c r="D28" s="28"/>
      <c r="E28" s="15"/>
      <c r="F28" s="15"/>
    </row>
    <row r="29" spans="1:6" ht="24.75" customHeight="1">
      <c r="A29" s="15"/>
      <c r="B29" s="15"/>
      <c r="C29" s="15"/>
      <c r="D29" s="15"/>
      <c r="E29" s="15"/>
      <c r="F29" s="20"/>
    </row>
    <row r="30" spans="1:6" ht="29.25" customHeight="1">
      <c r="A30" s="8" t="s">
        <v>12</v>
      </c>
      <c r="B30" s="8" t="s">
        <v>59</v>
      </c>
      <c r="C30" s="8" t="s">
        <v>14</v>
      </c>
      <c r="D30" s="8" t="s">
        <v>15</v>
      </c>
      <c r="E30" s="24">
        <v>0.02</v>
      </c>
      <c r="F30" s="8" t="s">
        <v>19</v>
      </c>
    </row>
    <row r="31" spans="1:6" ht="24.75" customHeight="1">
      <c r="A31" s="31" t="s">
        <v>60</v>
      </c>
      <c r="B31" s="23">
        <v>37.07</v>
      </c>
      <c r="C31" s="3">
        <v>416</v>
      </c>
      <c r="D31" s="12">
        <f>(B31*C31)</f>
        <v>15421.12</v>
      </c>
      <c r="E31" s="14">
        <f>D31*0.02</f>
        <v>308.42240000000004</v>
      </c>
      <c r="F31" s="42">
        <f>D31+E31</f>
        <v>15729.5424</v>
      </c>
    </row>
    <row r="32" spans="1:6" ht="29.25" customHeight="1">
      <c r="A32" s="15"/>
      <c r="B32" s="15"/>
      <c r="C32" s="15"/>
      <c r="D32" s="15"/>
      <c r="E32" s="8" t="s">
        <v>18</v>
      </c>
      <c r="F32" s="13">
        <f>F22</f>
        <v>15730.498</v>
      </c>
    </row>
    <row r="33" spans="1:6" ht="26.25" customHeight="1">
      <c r="A33" s="15"/>
      <c r="B33" s="15"/>
      <c r="C33" s="15"/>
      <c r="D33" s="15"/>
      <c r="E33" s="8" t="s">
        <v>17</v>
      </c>
      <c r="F33" s="13">
        <f>F32-F31</f>
        <v>0.9555999999993219</v>
      </c>
    </row>
    <row r="38" spans="1:4" ht="40.5" customHeight="1">
      <c r="A38" s="15"/>
      <c r="B38" s="26" t="s">
        <v>71</v>
      </c>
      <c r="C38" s="27"/>
      <c r="D38" s="15"/>
    </row>
    <row r="39" spans="1:4" ht="12.75">
      <c r="A39" s="15"/>
      <c r="B39" s="15"/>
      <c r="C39" s="15"/>
      <c r="D39" s="15"/>
    </row>
    <row r="40" spans="1:4" ht="33.75" customHeight="1">
      <c r="A40" s="10" t="s">
        <v>0</v>
      </c>
      <c r="B40" s="10" t="s">
        <v>62</v>
      </c>
      <c r="C40" s="10" t="s">
        <v>14</v>
      </c>
      <c r="D40" s="10" t="s">
        <v>22</v>
      </c>
    </row>
    <row r="41" spans="1:4" ht="30.75" customHeight="1">
      <c r="A41" s="8" t="s">
        <v>6</v>
      </c>
      <c r="B41" s="37">
        <v>62.755</v>
      </c>
      <c r="C41" s="3">
        <v>280</v>
      </c>
      <c r="D41" s="12">
        <f>B41*C41</f>
        <v>17571.4</v>
      </c>
    </row>
    <row r="42" spans="1:4" ht="24" customHeight="1">
      <c r="A42" s="8" t="s">
        <v>7</v>
      </c>
      <c r="B42" s="37">
        <v>26.07</v>
      </c>
      <c r="C42" s="3">
        <v>600</v>
      </c>
      <c r="D42" s="12">
        <f>B42*C42</f>
        <v>15642</v>
      </c>
    </row>
    <row r="43" spans="1:4" ht="25.5" customHeight="1">
      <c r="A43" s="8" t="s">
        <v>54</v>
      </c>
      <c r="B43" s="2">
        <v>19.84</v>
      </c>
      <c r="C43" s="3">
        <v>426</v>
      </c>
      <c r="D43" s="12">
        <f>B43*C43</f>
        <v>8451.84</v>
      </c>
    </row>
    <row r="44" spans="1:4" ht="21.75" customHeight="1">
      <c r="A44" s="8" t="s">
        <v>44</v>
      </c>
      <c r="B44" s="37">
        <v>51.985</v>
      </c>
      <c r="C44" s="3">
        <v>250</v>
      </c>
      <c r="D44" s="12">
        <f>B44*C44</f>
        <v>12996.25</v>
      </c>
    </row>
    <row r="45" spans="1:4" ht="26.25" customHeight="1">
      <c r="A45" s="8" t="s">
        <v>60</v>
      </c>
      <c r="B45" s="37">
        <v>37.07</v>
      </c>
      <c r="C45" s="3">
        <v>416</v>
      </c>
      <c r="D45" s="14">
        <f>B45*C45</f>
        <v>15421.12</v>
      </c>
    </row>
    <row r="46" spans="1:4" ht="27" customHeight="1">
      <c r="A46" s="15"/>
      <c r="B46" s="15"/>
      <c r="C46" s="10" t="s">
        <v>23</v>
      </c>
      <c r="D46" s="14">
        <f>SUM(D41:D45)</f>
        <v>70082.61</v>
      </c>
    </row>
    <row r="47" spans="1:4" ht="25.5" customHeight="1">
      <c r="A47" s="15"/>
      <c r="B47" s="15"/>
      <c r="C47" s="10" t="s">
        <v>17</v>
      </c>
      <c r="D47" s="13">
        <f>F33</f>
        <v>0.9555999999993219</v>
      </c>
    </row>
    <row r="48" spans="1:4" ht="25.5" customHeight="1">
      <c r="A48" s="15"/>
      <c r="B48" s="15"/>
      <c r="C48" s="10" t="s">
        <v>24</v>
      </c>
      <c r="D48" s="13">
        <f>SUM(D47,D46)</f>
        <v>70083.5656</v>
      </c>
    </row>
    <row r="54" spans="4:8" ht="12.75">
      <c r="D54" s="29" t="s">
        <v>38</v>
      </c>
      <c r="E54" s="29" t="s">
        <v>39</v>
      </c>
      <c r="F54" s="29" t="s">
        <v>47</v>
      </c>
      <c r="G54" s="29" t="s">
        <v>55</v>
      </c>
      <c r="H54" s="29" t="s">
        <v>63</v>
      </c>
    </row>
    <row r="55" spans="4:8" ht="12.75">
      <c r="D55" s="29">
        <v>71.43</v>
      </c>
      <c r="E55" s="29">
        <v>65.46</v>
      </c>
      <c r="F55" s="29">
        <v>60.15</v>
      </c>
      <c r="G55" s="29">
        <v>64.55</v>
      </c>
      <c r="H55" s="29">
        <v>62.76</v>
      </c>
    </row>
    <row r="72" spans="6:10" ht="12.75">
      <c r="F72" s="29" t="s">
        <v>38</v>
      </c>
      <c r="G72" s="29" t="s">
        <v>39</v>
      </c>
      <c r="H72" s="29" t="s">
        <v>47</v>
      </c>
      <c r="I72" s="29" t="s">
        <v>55</v>
      </c>
      <c r="J72" s="29" t="s">
        <v>63</v>
      </c>
    </row>
    <row r="73" spans="6:10" ht="12.75">
      <c r="F73" s="29">
        <v>33.34</v>
      </c>
      <c r="G73" s="29">
        <v>28.96</v>
      </c>
      <c r="H73" s="29">
        <v>26.09</v>
      </c>
      <c r="I73" s="29">
        <v>27.28</v>
      </c>
      <c r="J73" s="29">
        <v>26.07</v>
      </c>
    </row>
    <row r="90" spans="5:9" ht="12.75">
      <c r="E90" s="29"/>
      <c r="F90" s="29"/>
      <c r="G90" s="39" t="s">
        <v>47</v>
      </c>
      <c r="H90" s="39" t="s">
        <v>55</v>
      </c>
      <c r="I90" s="29" t="s">
        <v>63</v>
      </c>
    </row>
    <row r="91" spans="5:9" ht="12.75">
      <c r="E91" s="29"/>
      <c r="F91" s="29"/>
      <c r="G91" s="40">
        <v>53.45</v>
      </c>
      <c r="H91" s="41">
        <v>52.855</v>
      </c>
      <c r="I91" s="29">
        <v>51.99</v>
      </c>
    </row>
    <row r="107" spans="6:8" ht="12.75">
      <c r="F107" s="44"/>
      <c r="G107" s="43"/>
      <c r="H107" s="43"/>
    </row>
    <row r="108" spans="6:8" ht="12.75">
      <c r="F108" s="45" t="s">
        <v>55</v>
      </c>
      <c r="G108" s="43" t="s">
        <v>63</v>
      </c>
      <c r="H108" s="43"/>
    </row>
    <row r="109" spans="6:8" ht="12.75">
      <c r="F109" s="46">
        <v>29.89</v>
      </c>
      <c r="G109" s="43">
        <v>19.84</v>
      </c>
      <c r="H109" s="43"/>
    </row>
    <row r="110" spans="6:8" ht="12.75">
      <c r="F110" s="44"/>
      <c r="G110" s="43"/>
      <c r="H110" s="43"/>
    </row>
    <row r="126" spans="4:8" ht="12.75">
      <c r="D126" s="29" t="s">
        <v>38</v>
      </c>
      <c r="E126" s="29" t="s">
        <v>39</v>
      </c>
      <c r="F126" s="29" t="s">
        <v>47</v>
      </c>
      <c r="G126" s="29" t="s">
        <v>55</v>
      </c>
      <c r="H126" s="29" t="s">
        <v>63</v>
      </c>
    </row>
    <row r="127" spans="4:8" ht="12.75">
      <c r="D127" s="29">
        <v>34.67</v>
      </c>
      <c r="E127" s="29">
        <v>30.61</v>
      </c>
      <c r="F127" s="29">
        <v>30.41</v>
      </c>
      <c r="G127" s="29">
        <v>30.01</v>
      </c>
      <c r="H127" s="29">
        <v>28.1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53">
      <selection activeCell="F115" sqref="F115"/>
    </sheetView>
  </sheetViews>
  <sheetFormatPr defaultColWidth="11.421875" defaultRowHeight="12.75"/>
  <cols>
    <col min="1" max="1" width="23.7109375" style="0" customWidth="1"/>
    <col min="2" max="2" width="19.28125" style="0" customWidth="1"/>
    <col min="3" max="3" width="17.57421875" style="0" customWidth="1"/>
    <col min="4" max="4" width="18.8515625" style="0" customWidth="1"/>
    <col min="5" max="5" width="18.140625" style="0" customWidth="1"/>
    <col min="6" max="6" width="16.7109375" style="0" customWidth="1"/>
    <col min="7" max="7" width="17.8515625" style="0" customWidth="1"/>
  </cols>
  <sheetData>
    <row r="1" ht="54.75" customHeight="1">
      <c r="C1" s="4" t="s">
        <v>74</v>
      </c>
    </row>
    <row r="4" spans="2:4" ht="26.25">
      <c r="B4" s="11" t="s">
        <v>73</v>
      </c>
      <c r="C4" s="5"/>
      <c r="D4" s="5"/>
    </row>
    <row r="6" spans="1:7" ht="30" customHeight="1">
      <c r="A6" s="8" t="s">
        <v>0</v>
      </c>
      <c r="B6" s="8" t="s">
        <v>59</v>
      </c>
      <c r="C6" s="8" t="s">
        <v>75</v>
      </c>
      <c r="D6" s="8" t="s">
        <v>64</v>
      </c>
      <c r="E6" s="8" t="s">
        <v>3</v>
      </c>
      <c r="F6" s="8" t="s">
        <v>4</v>
      </c>
      <c r="G6" s="8" t="s">
        <v>5</v>
      </c>
    </row>
    <row r="7" spans="1:7" ht="26.25" customHeight="1">
      <c r="A7" s="8" t="s">
        <v>6</v>
      </c>
      <c r="B7" s="3">
        <v>62.76</v>
      </c>
      <c r="C7" s="37">
        <v>63.04</v>
      </c>
      <c r="D7" s="14">
        <f>C7-B7</f>
        <v>0.28000000000000114</v>
      </c>
      <c r="E7" s="14">
        <f>(C7-B7)/C7*100</f>
        <v>0.4441624365482252</v>
      </c>
      <c r="F7" s="3">
        <v>280</v>
      </c>
      <c r="G7" s="12">
        <f>C7*F7</f>
        <v>17651.2</v>
      </c>
    </row>
    <row r="8" spans="1:7" ht="25.5" customHeight="1">
      <c r="A8" s="8" t="s">
        <v>7</v>
      </c>
      <c r="B8" s="3">
        <v>26.07</v>
      </c>
      <c r="C8" s="37">
        <v>29.95</v>
      </c>
      <c r="D8" s="12">
        <f>C8-B8</f>
        <v>3.879999999999999</v>
      </c>
      <c r="E8" s="14">
        <f>(C8-B8)/C8*100</f>
        <v>12.954924874791315</v>
      </c>
      <c r="F8" s="3">
        <v>600</v>
      </c>
      <c r="G8" s="12">
        <f>C8*F8</f>
        <v>17970</v>
      </c>
    </row>
    <row r="9" spans="1:7" ht="24" customHeight="1">
      <c r="A9" s="8" t="s">
        <v>60</v>
      </c>
      <c r="B9" s="3">
        <v>37.07</v>
      </c>
      <c r="C9" s="2">
        <v>37.71</v>
      </c>
      <c r="D9" s="12">
        <f>C9-B9</f>
        <v>0.6400000000000006</v>
      </c>
      <c r="E9" s="14">
        <f>(C9-B9)/C9*100</f>
        <v>1.697162556351102</v>
      </c>
      <c r="F9" s="3">
        <v>416</v>
      </c>
      <c r="G9" s="12">
        <f>C9*F9</f>
        <v>15687.36</v>
      </c>
    </row>
    <row r="10" spans="1:7" ht="26.25" customHeight="1">
      <c r="A10" s="8" t="s">
        <v>54</v>
      </c>
      <c r="B10" s="3">
        <v>19.84</v>
      </c>
      <c r="C10" s="37">
        <v>23.45</v>
      </c>
      <c r="D10" s="12">
        <f>C10-B10</f>
        <v>3.6099999999999994</v>
      </c>
      <c r="E10" s="14">
        <f>(C10-B10)/C10*100</f>
        <v>15.394456289978676</v>
      </c>
      <c r="F10" s="3">
        <v>426</v>
      </c>
      <c r="G10" s="14">
        <f>C10*F10</f>
        <v>9989.699999999999</v>
      </c>
    </row>
    <row r="11" spans="1:7" ht="25.5" customHeight="1">
      <c r="A11" s="8" t="s">
        <v>44</v>
      </c>
      <c r="B11" s="3">
        <v>51.99</v>
      </c>
      <c r="C11" s="37">
        <v>56.75</v>
      </c>
      <c r="D11" s="14">
        <f>C11-B11</f>
        <v>4.759999999999998</v>
      </c>
      <c r="E11" s="14">
        <f>(C11-B11)/C11*100</f>
        <v>8.387665198237881</v>
      </c>
      <c r="F11" s="3">
        <v>250</v>
      </c>
      <c r="G11" s="12">
        <f>C11*F11</f>
        <v>14187.5</v>
      </c>
    </row>
    <row r="12" spans="1:7" ht="28.5" customHeight="1">
      <c r="A12" s="15"/>
      <c r="B12" s="15"/>
      <c r="C12" s="15"/>
      <c r="D12" s="15"/>
      <c r="E12" s="15"/>
      <c r="F12" s="8" t="s">
        <v>11</v>
      </c>
      <c r="G12" s="14">
        <f>SUM(G7:G11)</f>
        <v>75485.76</v>
      </c>
    </row>
    <row r="17" ht="26.25">
      <c r="C17" s="11" t="s">
        <v>69</v>
      </c>
    </row>
    <row r="19" spans="1:6" ht="25.5" customHeight="1">
      <c r="A19" s="8" t="s">
        <v>12</v>
      </c>
      <c r="B19" s="8" t="s">
        <v>76</v>
      </c>
      <c r="C19" s="8" t="s">
        <v>14</v>
      </c>
      <c r="D19" s="8" t="s">
        <v>15</v>
      </c>
      <c r="E19" s="24">
        <v>0.02</v>
      </c>
      <c r="F19" s="8" t="s">
        <v>16</v>
      </c>
    </row>
    <row r="20" spans="1:6" ht="24.75" customHeight="1">
      <c r="A20" s="8" t="s">
        <v>44</v>
      </c>
      <c r="B20" s="37">
        <v>28.1</v>
      </c>
      <c r="C20" s="3">
        <v>250</v>
      </c>
      <c r="D20" s="12">
        <f>(B20*C20)</f>
        <v>7025</v>
      </c>
      <c r="E20" s="14">
        <f>D20*0.02</f>
        <v>140.5</v>
      </c>
      <c r="F20" s="14">
        <f>D20-E20</f>
        <v>6884.5</v>
      </c>
    </row>
    <row r="21" spans="1:6" ht="24" customHeight="1">
      <c r="A21" s="9"/>
      <c r="E21" s="7" t="s">
        <v>17</v>
      </c>
      <c r="F21" s="12">
        <v>0.96</v>
      </c>
    </row>
    <row r="22" spans="5:6" ht="18.75" customHeight="1">
      <c r="E22" s="7" t="s">
        <v>18</v>
      </c>
      <c r="F22" s="14">
        <f>SUM(F20:F21)</f>
        <v>6885.46</v>
      </c>
    </row>
    <row r="27" spans="1:6" ht="26.25">
      <c r="A27" s="15"/>
      <c r="B27" s="18"/>
      <c r="C27" s="28"/>
      <c r="D27" s="28"/>
      <c r="E27" s="15"/>
      <c r="F27" s="15"/>
    </row>
    <row r="28" spans="1:6" ht="26.25">
      <c r="A28" s="15"/>
      <c r="B28" s="18"/>
      <c r="C28" s="28" t="s">
        <v>70</v>
      </c>
      <c r="D28" s="28"/>
      <c r="E28" s="15"/>
      <c r="F28" s="15"/>
    </row>
    <row r="29" spans="1:6" ht="12.75">
      <c r="A29" s="15"/>
      <c r="B29" s="15"/>
      <c r="C29" s="15"/>
      <c r="D29" s="15"/>
      <c r="E29" s="15"/>
      <c r="F29" s="20"/>
    </row>
    <row r="30" spans="1:6" ht="30.75" customHeight="1">
      <c r="A30" s="8" t="s">
        <v>12</v>
      </c>
      <c r="B30" s="8" t="s">
        <v>76</v>
      </c>
      <c r="C30" s="8" t="s">
        <v>14</v>
      </c>
      <c r="D30" s="8" t="s">
        <v>15</v>
      </c>
      <c r="E30" s="24">
        <v>0.02</v>
      </c>
      <c r="F30" s="8" t="s">
        <v>19</v>
      </c>
    </row>
    <row r="31" spans="1:6" ht="32.25" customHeight="1">
      <c r="A31" s="31" t="s">
        <v>77</v>
      </c>
      <c r="B31" s="23">
        <v>20.72</v>
      </c>
      <c r="C31" s="3">
        <v>325</v>
      </c>
      <c r="D31" s="12">
        <f>(B31*C31)</f>
        <v>6734</v>
      </c>
      <c r="E31" s="14">
        <f>D31*0.02</f>
        <v>134.68</v>
      </c>
      <c r="F31" s="42">
        <f>D31+E31</f>
        <v>6868.68</v>
      </c>
    </row>
    <row r="32" spans="1:6" ht="27.75" customHeight="1">
      <c r="A32" s="15"/>
      <c r="B32" s="15"/>
      <c r="C32" s="15"/>
      <c r="D32" s="15"/>
      <c r="E32" s="8" t="s">
        <v>18</v>
      </c>
      <c r="F32" s="13">
        <f>F22</f>
        <v>6885.46</v>
      </c>
    </row>
    <row r="33" spans="1:6" ht="26.25" customHeight="1">
      <c r="A33" s="15"/>
      <c r="B33" s="15"/>
      <c r="C33" s="15"/>
      <c r="D33" s="15"/>
      <c r="E33" s="8" t="s">
        <v>17</v>
      </c>
      <c r="F33" s="13">
        <f>F32-F31</f>
        <v>16.779999999999745</v>
      </c>
    </row>
    <row r="38" spans="1:4" ht="40.5" customHeight="1">
      <c r="A38" s="15"/>
      <c r="B38" s="26" t="s">
        <v>71</v>
      </c>
      <c r="C38" s="27"/>
      <c r="D38" s="15"/>
    </row>
    <row r="39" spans="1:4" ht="19.5" customHeight="1">
      <c r="A39" s="15"/>
      <c r="B39" s="15"/>
      <c r="C39" s="15"/>
      <c r="D39" s="15"/>
    </row>
    <row r="40" spans="1:4" ht="33" customHeight="1">
      <c r="A40" s="10" t="s">
        <v>0</v>
      </c>
      <c r="B40" s="10" t="s">
        <v>78</v>
      </c>
      <c r="C40" s="10" t="s">
        <v>14</v>
      </c>
      <c r="D40" s="10" t="s">
        <v>22</v>
      </c>
    </row>
    <row r="41" spans="1:4" ht="28.5" customHeight="1">
      <c r="A41" s="8" t="s">
        <v>6</v>
      </c>
      <c r="B41" s="37">
        <v>63.04</v>
      </c>
      <c r="C41" s="3">
        <v>280</v>
      </c>
      <c r="D41" s="12">
        <f>B41*C41</f>
        <v>17651.2</v>
      </c>
    </row>
    <row r="42" spans="1:4" ht="24.75" customHeight="1">
      <c r="A42" s="8" t="s">
        <v>7</v>
      </c>
      <c r="B42" s="37">
        <v>29.95</v>
      </c>
      <c r="C42" s="3">
        <v>600</v>
      </c>
      <c r="D42" s="12">
        <f>B42*C42</f>
        <v>17970</v>
      </c>
    </row>
    <row r="43" spans="1:4" ht="25.5" customHeight="1">
      <c r="A43" s="8" t="s">
        <v>60</v>
      </c>
      <c r="B43" s="2">
        <v>37.71</v>
      </c>
      <c r="C43" s="3">
        <v>416</v>
      </c>
      <c r="D43" s="12">
        <f>B43*C43</f>
        <v>15687.36</v>
      </c>
    </row>
    <row r="44" spans="1:4" ht="27.75" customHeight="1">
      <c r="A44" s="8" t="s">
        <v>79</v>
      </c>
      <c r="B44" s="37">
        <v>23.45</v>
      </c>
      <c r="C44" s="3">
        <v>426</v>
      </c>
      <c r="D44" s="12">
        <f>B44*C44</f>
        <v>9989.699999999999</v>
      </c>
    </row>
    <row r="45" spans="1:4" ht="30.75" customHeight="1">
      <c r="A45" s="8" t="s">
        <v>77</v>
      </c>
      <c r="B45" s="37">
        <v>20.72</v>
      </c>
      <c r="C45" s="3">
        <v>325</v>
      </c>
      <c r="D45" s="14">
        <f>B45*C45</f>
        <v>6734</v>
      </c>
    </row>
    <row r="46" spans="1:4" ht="31.5" customHeight="1">
      <c r="A46" s="15"/>
      <c r="B46" s="15"/>
      <c r="C46" s="10" t="s">
        <v>23</v>
      </c>
      <c r="D46" s="14">
        <f>SUM(D41:D45)</f>
        <v>68032.26</v>
      </c>
    </row>
    <row r="47" spans="1:4" ht="30" customHeight="1">
      <c r="A47" s="15"/>
      <c r="B47" s="15"/>
      <c r="C47" s="10" t="s">
        <v>17</v>
      </c>
      <c r="D47" s="13">
        <f>F33</f>
        <v>16.779999999999745</v>
      </c>
    </row>
    <row r="48" spans="1:4" ht="27" customHeight="1">
      <c r="A48" s="15"/>
      <c r="B48" s="15"/>
      <c r="C48" s="10" t="s">
        <v>24</v>
      </c>
      <c r="D48" s="13">
        <f>SUM(D47,D46)</f>
        <v>68049.04</v>
      </c>
    </row>
    <row r="52" spans="3:8" ht="12.75">
      <c r="C52" s="29" t="s">
        <v>38</v>
      </c>
      <c r="D52" s="29" t="s">
        <v>39</v>
      </c>
      <c r="E52" s="29" t="s">
        <v>47</v>
      </c>
      <c r="F52" s="29" t="s">
        <v>55</v>
      </c>
      <c r="G52" s="29" t="s">
        <v>63</v>
      </c>
      <c r="H52" s="29" t="s">
        <v>80</v>
      </c>
    </row>
    <row r="53" spans="3:8" ht="12.75">
      <c r="C53" s="29">
        <v>71.43</v>
      </c>
      <c r="D53" s="29">
        <v>65.46</v>
      </c>
      <c r="E53" s="29">
        <v>60.15</v>
      </c>
      <c r="F53" s="29">
        <v>64.55</v>
      </c>
      <c r="G53" s="29">
        <v>62.76</v>
      </c>
      <c r="H53" s="29">
        <v>63.04</v>
      </c>
    </row>
    <row r="71" spans="5:10" ht="12.75">
      <c r="E71" s="29" t="s">
        <v>38</v>
      </c>
      <c r="F71" s="29" t="s">
        <v>39</v>
      </c>
      <c r="G71" s="29" t="s">
        <v>47</v>
      </c>
      <c r="H71" s="29" t="s">
        <v>55</v>
      </c>
      <c r="I71" s="29" t="s">
        <v>63</v>
      </c>
      <c r="J71" s="29" t="s">
        <v>80</v>
      </c>
    </row>
    <row r="72" spans="5:10" ht="12.75">
      <c r="E72" s="29">
        <v>33.34</v>
      </c>
      <c r="F72" s="29">
        <v>28.96</v>
      </c>
      <c r="G72" s="29">
        <v>26.09</v>
      </c>
      <c r="H72" s="29">
        <v>27.28</v>
      </c>
      <c r="I72" s="29">
        <v>26.07</v>
      </c>
      <c r="J72" s="29">
        <v>29.95</v>
      </c>
    </row>
    <row r="89" spans="9:10" ht="12.75">
      <c r="I89" s="29"/>
      <c r="J89" s="29"/>
    </row>
    <row r="90" spans="9:10" ht="12.75">
      <c r="I90" s="29"/>
      <c r="J90" s="29"/>
    </row>
    <row r="91" spans="6:10" ht="12.75">
      <c r="F91" s="39"/>
      <c r="G91" s="45" t="s">
        <v>55</v>
      </c>
      <c r="H91" s="43" t="s">
        <v>63</v>
      </c>
      <c r="I91" s="29" t="s">
        <v>81</v>
      </c>
      <c r="J91" s="29"/>
    </row>
    <row r="92" spans="6:10" ht="12.75">
      <c r="F92" s="40"/>
      <c r="G92" s="46">
        <v>29.89</v>
      </c>
      <c r="H92" s="43">
        <v>19.84</v>
      </c>
      <c r="I92" s="29">
        <v>23.45</v>
      </c>
      <c r="J92" s="29"/>
    </row>
    <row r="93" spans="9:10" ht="12.75">
      <c r="I93" s="29"/>
      <c r="J93" s="29"/>
    </row>
    <row r="94" spans="9:10" ht="12.75">
      <c r="I94" s="29"/>
      <c r="J94" s="29"/>
    </row>
    <row r="104" spans="7:10" ht="12.75">
      <c r="G104" s="29"/>
      <c r="H104" s="29"/>
      <c r="I104" s="29"/>
      <c r="J104" s="29"/>
    </row>
    <row r="105" spans="7:10" ht="12.75">
      <c r="G105" s="29"/>
      <c r="H105" s="29"/>
      <c r="I105" s="29"/>
      <c r="J105" s="29"/>
    </row>
    <row r="106" spans="5:10" ht="12.75">
      <c r="E106" s="39" t="s">
        <v>47</v>
      </c>
      <c r="F106" s="39" t="s">
        <v>55</v>
      </c>
      <c r="G106" s="29" t="s">
        <v>63</v>
      </c>
      <c r="H106" s="29" t="s">
        <v>80</v>
      </c>
      <c r="I106" s="29"/>
      <c r="J106" s="29"/>
    </row>
    <row r="107" spans="5:10" ht="12.75">
      <c r="E107" s="40">
        <v>53.45</v>
      </c>
      <c r="F107" s="41">
        <v>52.855</v>
      </c>
      <c r="G107" s="29">
        <v>51.99</v>
      </c>
      <c r="H107" s="29">
        <v>28.1</v>
      </c>
      <c r="I107" s="29"/>
      <c r="J107" s="29"/>
    </row>
    <row r="121" spans="5:6" ht="12.75">
      <c r="E121" s="29"/>
      <c r="F121" s="29"/>
    </row>
    <row r="122" spans="5:6" ht="12.75">
      <c r="E122" s="29"/>
      <c r="F122" s="29"/>
    </row>
    <row r="123" spans="5:6" ht="12.75">
      <c r="E123" s="29"/>
      <c r="F123" s="29"/>
    </row>
    <row r="124" spans="5:6" ht="12.75">
      <c r="E124" s="29" t="s">
        <v>63</v>
      </c>
      <c r="F124" s="29" t="s">
        <v>80</v>
      </c>
    </row>
    <row r="125" spans="5:6" ht="12.75">
      <c r="E125" s="29">
        <v>37.07</v>
      </c>
      <c r="F125" s="29">
        <v>37.71</v>
      </c>
    </row>
    <row r="126" spans="5:6" ht="12.75">
      <c r="E126" s="29"/>
      <c r="F126" s="2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eleonore schweitzer</dc:creator>
  <cp:keywords/>
  <dc:description/>
  <cp:lastModifiedBy>eleonore schweitzer</cp:lastModifiedBy>
  <dcterms:created xsi:type="dcterms:W3CDTF">2008-12-14T17:10:13Z</dcterms:created>
  <dcterms:modified xsi:type="dcterms:W3CDTF">2009-05-06T17:11:48Z</dcterms:modified>
  <cp:category/>
  <cp:version/>
  <cp:contentType/>
  <cp:contentStatus/>
</cp:coreProperties>
</file>