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firstSheet="1" activeTab="1"/>
  </bookViews>
  <sheets>
    <sheet name="restt" sheetId="1" state="hidden" r:id="rId1"/>
    <sheet name="Feuil1" sheetId="2" r:id="rId2"/>
  </sheets>
  <externalReferences>
    <externalReference r:id="rId5"/>
    <externalReference r:id="rId6"/>
    <externalReference r:id="rId7"/>
    <externalReference r:id="rId8"/>
  </externalReferences>
  <definedNames>
    <definedName name="ETA">'[3]التسجيل'!$B$7:$AV$1007</definedName>
    <definedName name="trim">'[1]bultin1'!$AC$3:$AC$5</definedName>
  </definedNames>
  <calcPr fullCalcOnLoad="1"/>
</workbook>
</file>

<file path=xl/sharedStrings.xml><?xml version="1.0" encoding="utf-8"?>
<sst xmlns="http://schemas.openxmlformats.org/spreadsheetml/2006/main" count="497" uniqueCount="237">
  <si>
    <t>الجمـــهورية الجزائريــــة الديمقراطيـــة الشعبيـــة</t>
  </si>
  <si>
    <t>وزارة التربية الوطنية</t>
  </si>
  <si>
    <t xml:space="preserve"> المؤسسة:</t>
  </si>
  <si>
    <t>الأمير عبد القادر / الجلفة</t>
  </si>
  <si>
    <t>:الولاية</t>
  </si>
  <si>
    <t>الجلفة</t>
  </si>
  <si>
    <t>كشف نتائج التقويم للفصل</t>
  </si>
  <si>
    <t>الأول</t>
  </si>
  <si>
    <t xml:space="preserve"> لقب وإسم التلميذ (ة):</t>
  </si>
  <si>
    <t/>
  </si>
  <si>
    <t>المـواد</t>
  </si>
  <si>
    <t>معدل تقويم  النشاطات/20</t>
  </si>
  <si>
    <t>الفرض  (1)
         /20</t>
  </si>
  <si>
    <t>الفرض     (2)            /20</t>
  </si>
  <si>
    <t>معدل  المراقبة المستمرة /40</t>
  </si>
  <si>
    <t xml:space="preserve"> الإختبار          /60</t>
  </si>
  <si>
    <t>المعدل الفصلي         /20</t>
  </si>
  <si>
    <t>معامل  المادة</t>
  </si>
  <si>
    <t>المجموع</t>
  </si>
  <si>
    <t>المعدل السنوي         /20</t>
  </si>
  <si>
    <t>لقـب 
الأستاذ(ة)</t>
  </si>
  <si>
    <t>الملاحظات  التربوية</t>
  </si>
  <si>
    <t>اللغة العربية</t>
  </si>
  <si>
    <t>اللغة الامازيغية</t>
  </si>
  <si>
    <t>اللغة الفرنسية</t>
  </si>
  <si>
    <t>اللغة الانجليزية</t>
  </si>
  <si>
    <t>التربية الإسلامية</t>
  </si>
  <si>
    <t>التربية المدنية</t>
  </si>
  <si>
    <t>التاريخ و الجغرافيا</t>
  </si>
  <si>
    <t>الرياضيات</t>
  </si>
  <si>
    <t>ع.الطبيعة والحياة</t>
  </si>
  <si>
    <t>ع. الفيزيائية والتكنولوجية</t>
  </si>
  <si>
    <t>المعلوماتية</t>
  </si>
  <si>
    <t>التربيةالتشكيلية</t>
  </si>
  <si>
    <t>التربية الموسيقية</t>
  </si>
  <si>
    <t>ت.البدنية والرياضية</t>
  </si>
  <si>
    <t xml:space="preserve">المعدل الفصلي </t>
  </si>
  <si>
    <t>معدل:ش ت م</t>
  </si>
  <si>
    <t>معدل:القبول في السنة الأولي ثانوي</t>
  </si>
  <si>
    <t>قرار مجلس القبول والتوجيه:</t>
  </si>
  <si>
    <t>…………………………………...……………...</t>
  </si>
  <si>
    <t>لغة عربية</t>
  </si>
  <si>
    <t>ت اسلامية</t>
  </si>
  <si>
    <t>ت مدنية</t>
  </si>
  <si>
    <t>اجتماعيات</t>
  </si>
  <si>
    <t>رياضيات</t>
  </si>
  <si>
    <t>رسم</t>
  </si>
  <si>
    <t>موسيقى</t>
  </si>
  <si>
    <t>قول توفيق طلال</t>
  </si>
  <si>
    <t>قرماط صهيب عبد النور</t>
  </si>
  <si>
    <t>خلفاوي أبوبكر الصديق</t>
  </si>
  <si>
    <t>رعاش  احلام سارة</t>
  </si>
  <si>
    <t>رويبح فريحة غادة</t>
  </si>
  <si>
    <t>براهيمي زياد</t>
  </si>
  <si>
    <t>هاني شيماء</t>
  </si>
  <si>
    <t>حران زينب نور الهدى بلقيس</t>
  </si>
  <si>
    <t>طاهيري  مسعودة</t>
  </si>
  <si>
    <t>الاخذاري  نايلة بشرى</t>
  </si>
  <si>
    <t>رتيمي إناس</t>
  </si>
  <si>
    <t>جليطة محمد رضوان</t>
  </si>
  <si>
    <t>قاسمي الحسيني لينا يسرى</t>
  </si>
  <si>
    <t>قرود عيدة نريمان</t>
  </si>
  <si>
    <t>حامدي اسلام محمد</t>
  </si>
  <si>
    <t>شريط أيمن بلقاسم</t>
  </si>
  <si>
    <t>بوعبدلي  شيماء ريان</t>
  </si>
  <si>
    <t>الحدي  سندس</t>
  </si>
  <si>
    <t>طالبي ثواب سلسبيل</t>
  </si>
  <si>
    <t>بوزملال  سميرة</t>
  </si>
  <si>
    <t>شعلاني إبراهيم</t>
  </si>
  <si>
    <t>حسيني سماح</t>
  </si>
  <si>
    <t>معاش عودة</t>
  </si>
  <si>
    <t>يبرير زكية</t>
  </si>
  <si>
    <t>لهزيل  خديجة أمال</t>
  </si>
  <si>
    <t>رقيق فتيحة منال</t>
  </si>
  <si>
    <t>لحرش سامي</t>
  </si>
  <si>
    <t>عموري عربية سهام</t>
  </si>
  <si>
    <t>بن حميدة أيمن شمس الدين</t>
  </si>
  <si>
    <t>عثماني خليل حسن</t>
  </si>
  <si>
    <t>فيلالي  بلال</t>
  </si>
  <si>
    <t>طحاح  فاطمة</t>
  </si>
  <si>
    <t>حبيب  مروى</t>
  </si>
  <si>
    <t>حران خديجة هبة الرحمان</t>
  </si>
  <si>
    <t>بلخيري صفية</t>
  </si>
  <si>
    <t>صادقي بشرى</t>
  </si>
  <si>
    <t>بن عمران فاطمة الزهرة</t>
  </si>
  <si>
    <t>مخ اسامة</t>
  </si>
  <si>
    <t>ضيفي سماعيل ايوب</t>
  </si>
  <si>
    <t>فيلالي كريمة</t>
  </si>
  <si>
    <t>حركات أميرة نايلة</t>
  </si>
  <si>
    <t>جاب الله سارة ناريمان</t>
  </si>
  <si>
    <t>الصحراوي عماد</t>
  </si>
  <si>
    <t>زلوف حليمة</t>
  </si>
  <si>
    <t>جليطة احمد تقي الدين</t>
  </si>
  <si>
    <t>مقدم آية</t>
  </si>
  <si>
    <t>بن أيوب عز الدين</t>
  </si>
  <si>
    <t>حبيب  منال</t>
  </si>
  <si>
    <t>علوط محمد جلال الدين ايمن</t>
  </si>
  <si>
    <t>خنين علي المهدي</t>
  </si>
  <si>
    <t>عيدة صهيب</t>
  </si>
  <si>
    <t>النوراني هند نادين</t>
  </si>
  <si>
    <t>بن شريك احمد الهيثم</t>
  </si>
  <si>
    <t>بن العايب  دنيا</t>
  </si>
  <si>
    <t>عيسوب زهية</t>
  </si>
  <si>
    <t>بن عيسى شيماء</t>
  </si>
  <si>
    <t>عرابي رقية شيماء</t>
  </si>
  <si>
    <t>ونوقي سندس ريحان</t>
  </si>
  <si>
    <t>شولي عائشة أسماء</t>
  </si>
  <si>
    <t>بوخلط محمد الامين</t>
  </si>
  <si>
    <t>امباركي رحمة</t>
  </si>
  <si>
    <t xml:space="preserve">شلالي  مصطفى </t>
  </si>
  <si>
    <t xml:space="preserve">حطاب أشرف لزهاري </t>
  </si>
  <si>
    <t>لبوخ محمد</t>
  </si>
  <si>
    <t>بوزرقوطة سالم</t>
  </si>
  <si>
    <t>فرج سندس</t>
  </si>
  <si>
    <t>حبيب آدم</t>
  </si>
  <si>
    <t>سلماني امباركة</t>
  </si>
  <si>
    <t>قوادرية أم الهناء</t>
  </si>
  <si>
    <t>شولي فريحة ايمان</t>
  </si>
  <si>
    <t>بن دلالة محمد</t>
  </si>
  <si>
    <t>جقبوب مفتاح</t>
  </si>
  <si>
    <t>خوجة فطوم نسرين</t>
  </si>
  <si>
    <t>عرابة زكرياء ساعد</t>
  </si>
  <si>
    <t>بلفرد حسام الدين</t>
  </si>
  <si>
    <t>بن حميدة جميلة</t>
  </si>
  <si>
    <t>بلخيري بلقاسم</t>
  </si>
  <si>
    <t>جرعوب محمد نائل</t>
  </si>
  <si>
    <t xml:space="preserve">قرزو أية إكرام </t>
  </si>
  <si>
    <t>فكرون  اكرام</t>
  </si>
  <si>
    <t>طيبي خير الدين ناجي</t>
  </si>
  <si>
    <t>زريعة رشيد</t>
  </si>
  <si>
    <t>بن عمر بلال</t>
  </si>
  <si>
    <t>حبيطة خيرة أسماء</t>
  </si>
  <si>
    <t>مايدي نور الهدى</t>
  </si>
  <si>
    <t>بن تركية رزيقة</t>
  </si>
  <si>
    <t>فصيح سفيان</t>
  </si>
  <si>
    <t>قبايلي عبد الرحمان</t>
  </si>
  <si>
    <t>معمرية عبد الرحمان</t>
  </si>
  <si>
    <t>حمداني مصطفى</t>
  </si>
  <si>
    <t>حسيبي ايمن عبد الرحمان</t>
  </si>
  <si>
    <t>عمراوي  هند</t>
  </si>
  <si>
    <t>هبال نايل حسام الدين</t>
  </si>
  <si>
    <t>أعمر وليد</t>
  </si>
  <si>
    <t>شبيرة رياض شبيرة</t>
  </si>
  <si>
    <t>بوحملة مروان</t>
  </si>
  <si>
    <t>لمريني سعدية</t>
  </si>
  <si>
    <t>طاوسي مسعود عبد النور</t>
  </si>
  <si>
    <t>جنيدي مصطفى</t>
  </si>
  <si>
    <t>قصار ماجدة وفاء</t>
  </si>
  <si>
    <t>بن عيسى محمد الأمين</t>
  </si>
  <si>
    <t>قرش سيد احمد</t>
  </si>
  <si>
    <t>مشروفي سارة</t>
  </si>
  <si>
    <t>رقيق مليكة نور الهدى</t>
  </si>
  <si>
    <t>جقدالي طاهر ياسين</t>
  </si>
  <si>
    <t>حيرش بلخير سمير صلاح الدين</t>
  </si>
  <si>
    <t>لعروسي محمد ناصر الدين</t>
  </si>
  <si>
    <t>غربي بلقاسم</t>
  </si>
  <si>
    <t>جعيد عبد القادر</t>
  </si>
  <si>
    <t>بشراوي أكرام</t>
  </si>
  <si>
    <t>عماري رضوان</t>
  </si>
  <si>
    <t>حيرش  شمس الدين احمد رؤوف</t>
  </si>
  <si>
    <t>دومة خليل</t>
  </si>
  <si>
    <t>هاني معمر</t>
  </si>
  <si>
    <t>سلت عيشة</t>
  </si>
  <si>
    <t>بن قرينة 00</t>
  </si>
  <si>
    <t>زايري نعيمة</t>
  </si>
  <si>
    <t>خويل عامر</t>
  </si>
  <si>
    <t>لقرج مروى شهيناز</t>
  </si>
  <si>
    <t>دحو بلقاسم محمد رضا</t>
  </si>
  <si>
    <t>دقمان علية</t>
  </si>
  <si>
    <t>قواس احمد اسلام</t>
  </si>
  <si>
    <t>مقدم نورة جيهان</t>
  </si>
  <si>
    <t>عيسات نورالدين</t>
  </si>
  <si>
    <t>بن لكحل نجلاء سعاد</t>
  </si>
  <si>
    <t>بن غربي مصطفى شريف</t>
  </si>
  <si>
    <t>بوخاري سليمان</t>
  </si>
  <si>
    <t>فصيح محمد اسلام</t>
  </si>
  <si>
    <t>بومهدي مصطفى</t>
  </si>
  <si>
    <t>غريب جيهان سهيلة</t>
  </si>
  <si>
    <t>قبشة تومي</t>
  </si>
  <si>
    <t>تاوتي سيف الله الاخضر</t>
  </si>
  <si>
    <t>قاسم  خولة</t>
  </si>
  <si>
    <t>دادي حمو لمين</t>
  </si>
  <si>
    <t>شلابي أحمد حسين</t>
  </si>
  <si>
    <t>نعمي ايوب عبد الحميد</t>
  </si>
  <si>
    <t>رويبح صلاح محمد</t>
  </si>
  <si>
    <t>عيساوي حفناوي</t>
  </si>
  <si>
    <t>زريعة رامي</t>
  </si>
  <si>
    <t>ونوقي أحمد</t>
  </si>
  <si>
    <t>فيلالي سارة</t>
  </si>
  <si>
    <t>قوشاش مصطفى</t>
  </si>
  <si>
    <t>عليهم نسيم</t>
  </si>
  <si>
    <t>حنة عمر</t>
  </si>
  <si>
    <t>بن لبيض العربي شمس الدين</t>
  </si>
  <si>
    <t>بن حميدة ايوب</t>
  </si>
  <si>
    <t>ناجي اسامة</t>
  </si>
  <si>
    <t>قويلي محمد صلاح الدين</t>
  </si>
  <si>
    <t>يعقوبي احمد عبد الناصر</t>
  </si>
  <si>
    <t>شنبي نورهان</t>
  </si>
  <si>
    <t>سنوقة اسامة</t>
  </si>
  <si>
    <t>شداد أسامة نصر الدين</t>
  </si>
  <si>
    <t>بن حدة الزهرة</t>
  </si>
  <si>
    <t>بوصوفة حمزة</t>
  </si>
  <si>
    <t>شداد حمدي</t>
  </si>
  <si>
    <t>بكلي بابة صالح</t>
  </si>
  <si>
    <t>قيزات محمد عماد الدين</t>
  </si>
  <si>
    <t>فكرون  ابراهيم الخليل</t>
  </si>
  <si>
    <t>طيبي خالد</t>
  </si>
  <si>
    <t>رحمون ميلود</t>
  </si>
  <si>
    <t xml:space="preserve">فيلالي  الهواري </t>
  </si>
  <si>
    <t>سنوقة ايمن</t>
  </si>
  <si>
    <t>بن قيدة سعيد مصعب</t>
  </si>
  <si>
    <t>روبيح عبد الرحمان خليفة</t>
  </si>
  <si>
    <t>بن موفق عبد الكريم</t>
  </si>
  <si>
    <t>صيلع بو لرباح</t>
  </si>
  <si>
    <t>هرماس محمد نايل</t>
  </si>
  <si>
    <t>شولي يوسف</t>
  </si>
  <si>
    <t>نجمة عبد الكريم</t>
  </si>
  <si>
    <t>4م1</t>
  </si>
  <si>
    <t>لغة فرنسية</t>
  </si>
  <si>
    <t>لغة الحية</t>
  </si>
  <si>
    <t>علوم,ط</t>
  </si>
  <si>
    <t>تكنوجيا</t>
  </si>
  <si>
    <t>إعلام ألي</t>
  </si>
  <si>
    <t>تربية,بدنية</t>
  </si>
  <si>
    <t>التقييم   
المستمر</t>
  </si>
  <si>
    <t>فرض1</t>
  </si>
  <si>
    <t>فرض2</t>
  </si>
  <si>
    <t xml:space="preserve">معدل
 الفروض </t>
  </si>
  <si>
    <t xml:space="preserve"> الإختبار</t>
  </si>
  <si>
    <t xml:space="preserve">  معدل المادة/20</t>
  </si>
  <si>
    <t xml:space="preserve"> المعدلxالمعامل</t>
  </si>
  <si>
    <t>مجموع,ن</t>
  </si>
  <si>
    <t xml:space="preserve">  معدل ف1</t>
  </si>
  <si>
    <t>رتب في الروابع</t>
  </si>
  <si>
    <t>أكتب رقمك</t>
  </si>
  <si>
    <t>مجموع التلاميذ</t>
  </si>
  <si>
    <t>السنة الدراسية :2015/2016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</si>
</sst>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/mm/dd;@"/>
    <numFmt numFmtId="165" formatCode="00.00"/>
    <numFmt numFmtId="166" formatCode="_-* #.##0.00\ [$€-1]_-;\-* #.##0.00\ [$€-1]_-;_-* &quot;-&quot;??\ [$€-1]_-"/>
    <numFmt numFmtId="167" formatCode="00.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raditional Arabic"/>
      <family val="1"/>
    </font>
    <font>
      <b/>
      <sz val="14"/>
      <name val="Traditional Arabic"/>
      <family val="1"/>
    </font>
    <font>
      <b/>
      <sz val="8"/>
      <name val="Arabic Transparent"/>
      <family val="0"/>
    </font>
    <font>
      <b/>
      <sz val="12"/>
      <name val="Traditional Arabic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22"/>
      <name val="Traditional Arabic"/>
      <family val="1"/>
    </font>
    <font>
      <b/>
      <sz val="16"/>
      <name val="Akhbar MT"/>
      <family val="0"/>
    </font>
    <font>
      <b/>
      <sz val="14"/>
      <name val="Arabic Transparent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4"/>
      <name val="Arabic Transparent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Traditional Arabic"/>
      <family val="1"/>
    </font>
    <font>
      <b/>
      <sz val="10"/>
      <name val="Akhbar MT"/>
      <family val="0"/>
    </font>
    <font>
      <b/>
      <sz val="11"/>
      <color indexed="9"/>
      <name val="Akhbar MT"/>
      <family val="0"/>
    </font>
    <font>
      <b/>
      <sz val="18"/>
      <color indexed="9"/>
      <name val="Akhbar MT"/>
      <family val="0"/>
    </font>
    <font>
      <b/>
      <u val="single"/>
      <sz val="14"/>
      <name val="Arial"/>
      <family val="2"/>
    </font>
    <font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indexed="10"/>
      <name val="Calibri"/>
      <family val="2"/>
    </font>
    <font>
      <b/>
      <sz val="15"/>
      <color indexed="18"/>
      <name val="Calibri"/>
      <family val="2"/>
    </font>
    <font>
      <b/>
      <i/>
      <sz val="18"/>
      <color indexed="8"/>
      <name val="Calibri"/>
      <family val="2"/>
    </font>
    <font>
      <b/>
      <i/>
      <sz val="18"/>
      <color indexed="8"/>
      <name val="Arial"/>
      <family val="2"/>
    </font>
    <font>
      <sz val="26"/>
      <color indexed="8"/>
      <name val="Calibri"/>
      <family val="2"/>
    </font>
    <font>
      <b/>
      <sz val="1"/>
      <color indexed="22"/>
      <name val="Arial"/>
      <family val="2"/>
    </font>
    <font>
      <sz val="1"/>
      <color indexed="22"/>
      <name val="Calibri"/>
      <family val="2"/>
    </font>
    <font>
      <b/>
      <sz val="1"/>
      <color indexed="22"/>
      <name val="Calibri"/>
      <family val="2"/>
    </font>
    <font>
      <sz val="1"/>
      <color indexed="2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"/>
      <color theme="0" tint="-0.04997999966144562"/>
      <name val="Arial"/>
      <family val="2"/>
    </font>
    <font>
      <sz val="1"/>
      <color theme="0" tint="-0.04997999966144562"/>
      <name val="Arial"/>
      <family val="2"/>
    </font>
    <font>
      <sz val="1"/>
      <color theme="0" tint="-0.04997999966144562"/>
      <name val="Calibri"/>
      <family val="2"/>
    </font>
    <font>
      <b/>
      <sz val="1"/>
      <color theme="0" tint="-0.04997999966144562"/>
      <name val="Calibri"/>
      <family val="2"/>
    </font>
    <font>
      <b/>
      <sz val="14"/>
      <color rgb="FFFF0000"/>
      <name val="Calibri"/>
      <family val="2"/>
    </font>
    <font>
      <sz val="26"/>
      <color theme="1"/>
      <name val="Calibri"/>
      <family val="2"/>
    </font>
    <font>
      <b/>
      <sz val="20"/>
      <color rgb="FFFF0000"/>
      <name val="Calibri"/>
      <family val="2"/>
    </font>
    <font>
      <b/>
      <sz val="15"/>
      <color theme="3" tint="-0.24997000396251678"/>
      <name val="Calibri"/>
      <family val="2"/>
    </font>
    <font>
      <b/>
      <i/>
      <sz val="18"/>
      <color theme="1"/>
      <name val="Arial"/>
      <family val="2"/>
    </font>
    <font>
      <sz val="16"/>
      <color theme="1"/>
      <name val="Calibri"/>
      <family val="2"/>
    </font>
    <font>
      <b/>
      <i/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lightGray">
        <bgColor theme="8" tint="0.399949997663497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ck">
        <color theme="5" tint="-0.24993999302387238"/>
      </left>
      <right style="thick">
        <color theme="5" tint="-0.24993999302387238"/>
      </right>
      <top style="thick">
        <color theme="5" tint="-0.24993999302387238"/>
      </top>
      <bottom>
        <color indexed="63"/>
      </bottom>
    </border>
    <border>
      <left style="thick">
        <color theme="5" tint="-0.24993999302387238"/>
      </left>
      <right style="thick">
        <color theme="5" tint="-0.24993999302387238"/>
      </right>
      <top>
        <color indexed="63"/>
      </top>
      <bottom style="thick">
        <color theme="5" tint="-0.24993999302387238"/>
      </bottom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</border>
    <border>
      <left>
        <color indexed="63"/>
      </left>
      <right style="dotted">
        <color indexed="1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33" fillId="0" borderId="0" applyFon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2" fontId="24" fillId="0" borderId="0" xfId="0" applyNumberFormat="1" applyFont="1" applyFill="1" applyBorder="1" applyAlignment="1" applyProtection="1">
      <alignment horizontal="right" vertical="center"/>
      <protection hidden="1"/>
    </xf>
    <xf numFmtId="2" fontId="25" fillId="0" borderId="0" xfId="0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164" fontId="19" fillId="0" borderId="0" xfId="51" applyNumberFormat="1" applyFont="1" applyFill="1" applyBorder="1" applyAlignment="1" applyProtection="1">
      <alignment horizontal="center" vertical="center"/>
      <protection hidden="1"/>
    </xf>
    <xf numFmtId="164" fontId="19" fillId="0" borderId="0" xfId="51" applyNumberFormat="1" applyFont="1" applyFill="1" applyBorder="1" applyAlignment="1" applyProtection="1">
      <alignment horizontal="right" vertical="center"/>
      <protection hidden="1"/>
    </xf>
    <xf numFmtId="164" fontId="26" fillId="0" borderId="0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right" vertical="center"/>
      <protection hidden="1"/>
    </xf>
    <xf numFmtId="2" fontId="25" fillId="0" borderId="0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2" fontId="29" fillId="0" borderId="0" xfId="0" applyNumberFormat="1" applyFont="1" applyFill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2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2" fontId="29" fillId="0" borderId="0" xfId="0" applyNumberFormat="1" applyFont="1" applyFill="1" applyBorder="1" applyAlignment="1" applyProtection="1">
      <alignment horizontal="right" vertical="center"/>
      <protection hidden="1"/>
    </xf>
    <xf numFmtId="2" fontId="26" fillId="0" borderId="0" xfId="0" applyNumberFormat="1" applyFont="1" applyFill="1" applyBorder="1" applyAlignment="1" applyProtection="1">
      <alignment horizontal="center" vertical="center"/>
      <protection hidden="1"/>
    </xf>
    <xf numFmtId="2" fontId="32" fillId="0" borderId="0" xfId="0" applyNumberFormat="1" applyFont="1" applyFill="1" applyBorder="1" applyAlignment="1" applyProtection="1">
      <alignment horizontal="center" vertical="center"/>
      <protection hidden="1"/>
    </xf>
    <xf numFmtId="2" fontId="26" fillId="0" borderId="0" xfId="0" applyNumberFormat="1" applyFont="1" applyFill="1" applyBorder="1" applyAlignment="1" applyProtection="1">
      <alignment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32" fillId="0" borderId="11" xfId="0" applyFont="1" applyFill="1" applyBorder="1" applyAlignment="1" applyProtection="1">
      <alignment horizontal="center" vertical="center" wrapText="1"/>
      <protection hidden="1"/>
    </xf>
    <xf numFmtId="0" fontId="32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21" fillId="0" borderId="13" xfId="0" applyNumberFormat="1" applyFont="1" applyFill="1" applyBorder="1" applyAlignment="1" applyProtection="1">
      <alignment horizontal="right" vertical="center"/>
      <protection hidden="1"/>
    </xf>
    <xf numFmtId="0" fontId="21" fillId="0" borderId="14" xfId="0" applyNumberFormat="1" applyFont="1" applyFill="1" applyBorder="1" applyAlignment="1" applyProtection="1">
      <alignment horizontal="right" vertical="center"/>
      <protection hidden="1"/>
    </xf>
    <xf numFmtId="165" fontId="32" fillId="0" borderId="14" xfId="0" applyNumberFormat="1" applyFont="1" applyFill="1" applyBorder="1" applyAlignment="1" applyProtection="1">
      <alignment horizontal="center" vertical="center"/>
      <protection hidden="1"/>
    </xf>
    <xf numFmtId="165" fontId="32" fillId="33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14" xfId="0" applyNumberFormat="1" applyFont="1" applyFill="1" applyBorder="1" applyAlignment="1" applyProtection="1">
      <alignment horizontal="center" vertical="center"/>
      <protection hidden="1"/>
    </xf>
    <xf numFmtId="0" fontId="34" fillId="0" borderId="14" xfId="44" applyNumberFormat="1" applyFont="1" applyFill="1" applyBorder="1" applyAlignment="1" applyProtection="1">
      <alignment vertical="center"/>
      <protection hidden="1"/>
    </xf>
    <xf numFmtId="166" fontId="21" fillId="0" borderId="15" xfId="44" applyNumberFormat="1" applyFont="1" applyFill="1" applyBorder="1" applyAlignment="1" applyProtection="1">
      <alignment horizontal="right" vertical="center"/>
      <protection hidden="1"/>
    </xf>
    <xf numFmtId="166" fontId="21" fillId="0" borderId="16" xfId="44" applyNumberFormat="1" applyFont="1" applyFill="1" applyBorder="1" applyAlignment="1" applyProtection="1">
      <alignment horizontal="right" vertical="center"/>
      <protection hidden="1"/>
    </xf>
    <xf numFmtId="0" fontId="21" fillId="0" borderId="17" xfId="0" applyNumberFormat="1" applyFont="1" applyFill="1" applyBorder="1" applyAlignment="1" applyProtection="1">
      <alignment horizontal="right" vertical="center"/>
      <protection hidden="1"/>
    </xf>
    <xf numFmtId="0" fontId="21" fillId="0" borderId="15" xfId="0" applyNumberFormat="1" applyFont="1" applyFill="1" applyBorder="1" applyAlignment="1" applyProtection="1">
      <alignment horizontal="right" vertical="center"/>
      <protection hidden="1"/>
    </xf>
    <xf numFmtId="165" fontId="32" fillId="0" borderId="15" xfId="0" applyNumberFormat="1" applyFont="1" applyFill="1" applyBorder="1" applyAlignment="1" applyProtection="1">
      <alignment horizontal="center" vertical="center"/>
      <protection hidden="1"/>
    </xf>
    <xf numFmtId="165" fontId="32" fillId="34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15" xfId="0" applyNumberFormat="1" applyFont="1" applyFill="1" applyBorder="1" applyAlignment="1" applyProtection="1">
      <alignment horizontal="center" vertical="center"/>
      <protection hidden="1"/>
    </xf>
    <xf numFmtId="0" fontId="34" fillId="0" borderId="15" xfId="44" applyNumberFormat="1" applyFont="1" applyFill="1" applyBorder="1" applyAlignment="1" applyProtection="1">
      <alignment vertical="center"/>
      <protection hidden="1"/>
    </xf>
    <xf numFmtId="0" fontId="21" fillId="0" borderId="18" xfId="0" applyNumberFormat="1" applyFont="1" applyFill="1" applyBorder="1" applyAlignment="1" applyProtection="1">
      <alignment horizontal="right" vertical="center"/>
      <protection hidden="1"/>
    </xf>
    <xf numFmtId="0" fontId="21" fillId="0" borderId="19" xfId="0" applyNumberFormat="1" applyFont="1" applyFill="1" applyBorder="1" applyAlignment="1" applyProtection="1">
      <alignment horizontal="right" vertical="center"/>
      <protection hidden="1"/>
    </xf>
    <xf numFmtId="165" fontId="32" fillId="0" borderId="19" xfId="0" applyNumberFormat="1" applyFont="1" applyFill="1" applyBorder="1" applyAlignment="1" applyProtection="1">
      <alignment horizontal="center" vertical="center"/>
      <protection hidden="1"/>
    </xf>
    <xf numFmtId="165" fontId="32" fillId="34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19" xfId="0" applyNumberFormat="1" applyFont="1" applyFill="1" applyBorder="1" applyAlignment="1" applyProtection="1">
      <alignment horizontal="center" vertical="center"/>
      <protection hidden="1"/>
    </xf>
    <xf numFmtId="0" fontId="34" fillId="0" borderId="19" xfId="44" applyNumberFormat="1" applyFont="1" applyFill="1" applyBorder="1" applyAlignment="1" applyProtection="1">
      <alignment vertical="center"/>
      <protection hidden="1"/>
    </xf>
    <xf numFmtId="166" fontId="21" fillId="0" borderId="19" xfId="44" applyNumberFormat="1" applyFont="1" applyFill="1" applyBorder="1" applyAlignment="1" applyProtection="1">
      <alignment horizontal="right" vertical="center"/>
      <protection hidden="1"/>
    </xf>
    <xf numFmtId="166" fontId="21" fillId="0" borderId="20" xfId="44" applyNumberFormat="1" applyFont="1" applyFill="1" applyBorder="1" applyAlignment="1" applyProtection="1">
      <alignment horizontal="right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165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35" fillId="0" borderId="0" xfId="44" applyNumberFormat="1" applyFont="1" applyFill="1" applyBorder="1" applyAlignment="1" applyProtection="1">
      <alignment horizontal="center" vertical="center"/>
      <protection hidden="1"/>
    </xf>
    <xf numFmtId="166" fontId="36" fillId="0" borderId="0" xfId="44" applyNumberFormat="1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28" fillId="0" borderId="15" xfId="0" applyFont="1" applyFill="1" applyBorder="1" applyAlignment="1" applyProtection="1">
      <alignment vertical="center"/>
      <protection hidden="1"/>
    </xf>
    <xf numFmtId="165" fontId="28" fillId="0" borderId="15" xfId="0" applyNumberFormat="1" applyFont="1" applyFill="1" applyBorder="1" applyAlignment="1" applyProtection="1">
      <alignment vertical="center"/>
      <protection hidden="1"/>
    </xf>
    <xf numFmtId="2" fontId="19" fillId="0" borderId="0" xfId="0" applyNumberFormat="1" applyFont="1" applyFill="1" applyBorder="1" applyAlignment="1" applyProtection="1">
      <alignment vertical="center"/>
      <protection hidden="1"/>
    </xf>
    <xf numFmtId="2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165" fontId="28" fillId="0" borderId="0" xfId="0" applyNumberFormat="1" applyFont="1" applyFill="1" applyBorder="1" applyAlignment="1" applyProtection="1">
      <alignment vertical="center"/>
      <protection hidden="1"/>
    </xf>
    <xf numFmtId="165" fontId="31" fillId="0" borderId="21" xfId="0" applyNumberFormat="1" applyFont="1" applyFill="1" applyBorder="1" applyAlignment="1" applyProtection="1">
      <alignment horizontal="center" vertical="center"/>
      <protection hidden="1"/>
    </xf>
    <xf numFmtId="165" fontId="31" fillId="0" borderId="22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 vertical="center"/>
      <protection hidden="1"/>
    </xf>
    <xf numFmtId="2" fontId="29" fillId="0" borderId="0" xfId="0" applyNumberFormat="1" applyFont="1" applyFill="1" applyBorder="1" applyAlignment="1" applyProtection="1">
      <alignment horizontal="center" vertical="center"/>
      <protection hidden="1"/>
    </xf>
    <xf numFmtId="2" fontId="29" fillId="0" borderId="23" xfId="0" applyNumberFormat="1" applyFont="1" applyFill="1" applyBorder="1" applyAlignment="1" applyProtection="1">
      <alignment horizontal="center" vertical="center"/>
      <protection hidden="1"/>
    </xf>
    <xf numFmtId="167" fontId="37" fillId="0" borderId="21" xfId="0" applyNumberFormat="1" applyFont="1" applyFill="1" applyBorder="1" applyAlignment="1" applyProtection="1">
      <alignment horizontal="center" vertical="center"/>
      <protection hidden="1"/>
    </xf>
    <xf numFmtId="167" fontId="37" fillId="0" borderId="24" xfId="0" applyNumberFormat="1" applyFont="1" applyFill="1" applyBorder="1" applyAlignment="1" applyProtection="1">
      <alignment horizontal="center" vertical="center"/>
      <protection hidden="1"/>
    </xf>
    <xf numFmtId="167" fontId="37" fillId="0" borderId="22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2" fontId="29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2" fontId="31" fillId="0" borderId="25" xfId="0" applyNumberFormat="1" applyFont="1" applyFill="1" applyBorder="1" applyAlignment="1" applyProtection="1">
      <alignment horizontal="center" vertical="center"/>
      <protection hidden="1"/>
    </xf>
    <xf numFmtId="2" fontId="31" fillId="0" borderId="26" xfId="0" applyNumberFormat="1" applyFont="1" applyFill="1" applyBorder="1" applyAlignment="1" applyProtection="1">
      <alignment horizontal="center" vertical="center"/>
      <protection hidden="1"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66" fillId="0" borderId="0" xfId="0" applyNumberFormat="1" applyFont="1" applyFill="1" applyBorder="1" applyAlignment="1" applyProtection="1">
      <alignment horizontal="center" vertical="center"/>
      <protection hidden="1"/>
    </xf>
    <xf numFmtId="165" fontId="67" fillId="0" borderId="0" xfId="0" applyNumberFormat="1" applyFont="1" applyBorder="1" applyAlignment="1" applyProtection="1">
      <alignment vertical="center"/>
      <protection hidden="1"/>
    </xf>
    <xf numFmtId="165" fontId="67" fillId="0" borderId="0" xfId="0" applyNumberFormat="1" applyFont="1" applyFill="1" applyBorder="1" applyAlignment="1" applyProtection="1">
      <alignment vertical="center"/>
      <protection hidden="1"/>
    </xf>
    <xf numFmtId="165" fontId="67" fillId="0" borderId="0" xfId="0" applyNumberFormat="1" applyFont="1" applyBorder="1" applyAlignment="1" applyProtection="1">
      <alignment/>
      <protection hidden="1"/>
    </xf>
    <xf numFmtId="165" fontId="67" fillId="0" borderId="0" xfId="0" applyNumberFormat="1" applyFont="1" applyFill="1" applyBorder="1" applyAlignment="1" applyProtection="1">
      <alignment/>
      <protection hidden="1"/>
    </xf>
    <xf numFmtId="165" fontId="66" fillId="35" borderId="0" xfId="0" applyNumberFormat="1" applyFont="1" applyFill="1" applyBorder="1" applyAlignment="1" applyProtection="1">
      <alignment horizontal="center" vertical="center"/>
      <protection hidden="1"/>
    </xf>
    <xf numFmtId="165" fontId="66" fillId="35" borderId="0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6" fillId="35" borderId="0" xfId="0" applyFont="1" applyFill="1" applyBorder="1" applyAlignment="1" applyProtection="1">
      <alignment horizontal="center"/>
      <protection hidden="1"/>
    </xf>
    <xf numFmtId="0" fontId="68" fillId="35" borderId="0" xfId="0" applyFont="1" applyFill="1" applyBorder="1" applyAlignment="1" applyProtection="1">
      <alignment/>
      <protection hidden="1"/>
    </xf>
    <xf numFmtId="0" fontId="69" fillId="35" borderId="0" xfId="0" applyFont="1" applyFill="1" applyBorder="1" applyAlignment="1" applyProtection="1">
      <alignment horizontal="center"/>
      <protection hidden="1"/>
    </xf>
    <xf numFmtId="0" fontId="69" fillId="35" borderId="0" xfId="0" applyFont="1" applyFill="1" applyBorder="1" applyAlignment="1" applyProtection="1">
      <alignment horizontal="center" vertical="center"/>
      <protection hidden="1"/>
    </xf>
    <xf numFmtId="0" fontId="68" fillId="35" borderId="0" xfId="0" applyFont="1" applyFill="1" applyBorder="1" applyAlignment="1" applyProtection="1">
      <alignment horizontal="center" vertical="center"/>
      <protection hidden="1"/>
    </xf>
    <xf numFmtId="0" fontId="69" fillId="35" borderId="0" xfId="0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66" fillId="35" borderId="0" xfId="0" applyFont="1" applyFill="1" applyBorder="1" applyAlignment="1" applyProtection="1">
      <alignment horizontal="center" vertical="center" wrapText="1"/>
      <protection hidden="1"/>
    </xf>
    <xf numFmtId="0" fontId="66" fillId="36" borderId="0" xfId="0" applyFont="1" applyFill="1" applyBorder="1" applyAlignment="1" applyProtection="1">
      <alignment horizontal="center" vertical="center" wrapText="1"/>
      <protection hidden="1"/>
    </xf>
    <xf numFmtId="0" fontId="66" fillId="35" borderId="0" xfId="0" applyFont="1" applyFill="1" applyBorder="1" applyAlignment="1" applyProtection="1">
      <alignment horizontal="right" vertical="center"/>
      <protection hidden="1"/>
    </xf>
    <xf numFmtId="0" fontId="70" fillId="19" borderId="0" xfId="0" applyFont="1" applyFill="1" applyAlignment="1" applyProtection="1">
      <alignment vertical="center"/>
      <protection hidden="1"/>
    </xf>
    <xf numFmtId="0" fontId="32" fillId="37" borderId="27" xfId="0" applyFont="1" applyFill="1" applyBorder="1" applyAlignment="1" applyProtection="1">
      <alignment horizontal="right" vertical="center"/>
      <protection hidden="1"/>
    </xf>
    <xf numFmtId="0" fontId="29" fillId="37" borderId="27" xfId="0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71" fillId="38" borderId="0" xfId="0" applyFont="1" applyFill="1" applyBorder="1" applyAlignment="1" applyProtection="1">
      <alignment horizontal="center" vertical="center"/>
      <protection hidden="1"/>
    </xf>
    <xf numFmtId="0" fontId="71" fillId="38" borderId="28" xfId="0" applyFont="1" applyFill="1" applyBorder="1" applyAlignment="1" applyProtection="1">
      <alignment horizontal="center" vertical="center"/>
      <protection hidden="1"/>
    </xf>
    <xf numFmtId="165" fontId="72" fillId="13" borderId="25" xfId="0" applyNumberFormat="1" applyFont="1" applyFill="1" applyBorder="1" applyAlignment="1" applyProtection="1">
      <alignment horizontal="center" vertical="center"/>
      <protection hidden="1"/>
    </xf>
    <xf numFmtId="165" fontId="72" fillId="13" borderId="26" xfId="0" applyNumberFormat="1" applyFont="1" applyFill="1" applyBorder="1" applyAlignment="1" applyProtection="1">
      <alignment horizontal="center" vertical="center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74" fillId="39" borderId="0" xfId="0" applyFont="1" applyFill="1" applyAlignment="1" applyProtection="1">
      <alignment horizontal="center" vertical="center"/>
      <protection hidden="1"/>
    </xf>
    <xf numFmtId="0" fontId="75" fillId="38" borderId="0" xfId="0" applyFont="1" applyFill="1" applyAlignment="1" applyProtection="1">
      <alignment horizontal="center" vertical="center"/>
      <protection hidden="1"/>
    </xf>
    <xf numFmtId="0" fontId="32" fillId="37" borderId="0" xfId="0" applyFont="1" applyFill="1" applyBorder="1" applyAlignment="1" applyProtection="1">
      <alignment horizontal="right" vertical="center"/>
      <protection hidden="1"/>
    </xf>
    <xf numFmtId="0" fontId="29" fillId="37" borderId="0" xfId="0" applyFont="1" applyFill="1" applyBorder="1" applyAlignment="1" applyProtection="1">
      <alignment horizontal="right" vertical="center"/>
      <protection hidden="1"/>
    </xf>
    <xf numFmtId="0" fontId="70" fillId="19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6" fillId="4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تعداد 2005_2006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/>
      </border>
    </dxf>
    <dxf>
      <font>
        <color indexed="9"/>
      </font>
      <fill>
        <patternFill>
          <bgColor indexed="9"/>
        </patternFill>
      </fill>
    </dxf>
    <dxf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 style="thin">
          <color rgb="FFFFFFFF"/>
        </left>
        <right style="thin">
          <color rgb="FFFFFFFF"/>
        </right>
        <top style="thin"/>
        <bottom>
          <color rgb="FF000000"/>
        </bottom>
      </border>
    </dxf>
    <dxf>
      <font>
        <color rgb="FFFFFFFF"/>
      </font>
      <border/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m2016\Nouveau%20dossier\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pa\Desktop\papa\etat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st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4 (3)"/>
      <sheetName val="4م1"/>
      <sheetName val="4م2"/>
      <sheetName val="4m4"/>
      <sheetName val="bultin4"/>
      <sheetName val="bultin3"/>
      <sheetName val="bultin2"/>
      <sheetName val="bultin1"/>
      <sheetName val="ملخص (2)"/>
      <sheetName val="4m3"/>
      <sheetName val="ملخص"/>
      <sheetName val="Feuil1"/>
      <sheetName val="مجالس"/>
      <sheetName val="Feuil4"/>
    </sheetNames>
    <sheetDataSet>
      <sheetData sheetId="7">
        <row r="3">
          <cell r="AC3" t="str">
            <v>الأول</v>
          </cell>
        </row>
        <row r="4">
          <cell r="AC4" t="str">
            <v>الثاني</v>
          </cell>
        </row>
        <row r="5">
          <cell r="AC5" t="str">
            <v>الثالث</v>
          </cell>
        </row>
      </sheetData>
      <sheetData sheetId="9">
        <row r="8">
          <cell r="D8">
            <v>1</v>
          </cell>
          <cell r="E8" t="str">
            <v>امباركي رحمة</v>
          </cell>
          <cell r="F8">
            <v>15</v>
          </cell>
          <cell r="G8">
            <v>10</v>
          </cell>
          <cell r="H8">
            <v>10</v>
          </cell>
          <cell r="I8">
            <v>23.333333333333332</v>
          </cell>
          <cell r="J8">
            <v>31.5</v>
          </cell>
          <cell r="K8">
            <v>10.966666666666665</v>
          </cell>
          <cell r="L8">
            <v>54.83333333333333</v>
          </cell>
          <cell r="M8">
            <v>12</v>
          </cell>
          <cell r="N8">
            <v>10</v>
          </cell>
          <cell r="O8">
            <v>10</v>
          </cell>
          <cell r="P8">
            <v>21.333333333333332</v>
          </cell>
          <cell r="Q8">
            <v>18</v>
          </cell>
          <cell r="R8">
            <v>7.866666666666665</v>
          </cell>
          <cell r="S8">
            <v>23.599999999999994</v>
          </cell>
          <cell r="T8">
            <v>16</v>
          </cell>
          <cell r="U8">
            <v>3.5</v>
          </cell>
          <cell r="V8">
            <v>3</v>
          </cell>
          <cell r="W8">
            <v>15</v>
          </cell>
          <cell r="X8">
            <v>30</v>
          </cell>
          <cell r="Y8">
            <v>9</v>
          </cell>
          <cell r="Z8">
            <v>18</v>
          </cell>
          <cell r="AA8">
            <v>16</v>
          </cell>
          <cell r="AB8">
            <v>12</v>
          </cell>
          <cell r="AC8">
            <v>28</v>
          </cell>
          <cell r="AD8">
            <v>37.5</v>
          </cell>
          <cell r="AE8">
            <v>13.1</v>
          </cell>
          <cell r="AF8">
            <v>26.2</v>
          </cell>
          <cell r="AG8">
            <v>18</v>
          </cell>
          <cell r="AH8">
            <v>16</v>
          </cell>
          <cell r="AI8">
            <v>34</v>
          </cell>
          <cell r="AJ8">
            <v>33</v>
          </cell>
          <cell r="AK8">
            <v>13.4</v>
          </cell>
          <cell r="AL8">
            <v>13.4</v>
          </cell>
          <cell r="AM8">
            <v>17</v>
          </cell>
          <cell r="AN8">
            <v>17</v>
          </cell>
          <cell r="AO8">
            <v>34</v>
          </cell>
          <cell r="AP8">
            <v>36</v>
          </cell>
          <cell r="AQ8">
            <v>14</v>
          </cell>
          <cell r="AR8">
            <v>42</v>
          </cell>
          <cell r="AS8">
            <v>15</v>
          </cell>
          <cell r="AT8">
            <v>12</v>
          </cell>
          <cell r="AU8">
            <v>14</v>
          </cell>
          <cell r="AV8">
            <v>27.333333333333332</v>
          </cell>
          <cell r="AW8">
            <v>42</v>
          </cell>
          <cell r="AX8">
            <v>13.866666666666665</v>
          </cell>
          <cell r="AY8">
            <v>55.46666666666666</v>
          </cell>
          <cell r="AZ8">
            <v>15</v>
          </cell>
          <cell r="BA8">
            <v>14.5</v>
          </cell>
          <cell r="BB8">
            <v>29.5</v>
          </cell>
          <cell r="BC8">
            <v>30</v>
          </cell>
          <cell r="BD8">
            <v>11.9</v>
          </cell>
          <cell r="BE8">
            <v>23.8</v>
          </cell>
          <cell r="BF8">
            <v>10</v>
          </cell>
          <cell r="BG8">
            <v>10</v>
          </cell>
          <cell r="BH8">
            <v>20</v>
          </cell>
          <cell r="BI8">
            <v>9</v>
          </cell>
          <cell r="BJ8">
            <v>5.8</v>
          </cell>
          <cell r="BK8">
            <v>11.6</v>
          </cell>
          <cell r="BL8">
            <v>14</v>
          </cell>
          <cell r="BM8">
            <v>13</v>
          </cell>
          <cell r="BN8">
            <v>27</v>
          </cell>
          <cell r="BO8">
            <v>12</v>
          </cell>
          <cell r="BP8">
            <v>7.8</v>
          </cell>
          <cell r="BQ8">
            <v>7.8</v>
          </cell>
          <cell r="BR8">
            <v>17</v>
          </cell>
          <cell r="BS8">
            <v>17</v>
          </cell>
          <cell r="BT8">
            <v>34</v>
          </cell>
          <cell r="BU8">
            <v>51</v>
          </cell>
          <cell r="BV8">
            <v>17</v>
          </cell>
          <cell r="BW8">
            <v>17</v>
          </cell>
          <cell r="BX8">
            <v>20</v>
          </cell>
          <cell r="BY8">
            <v>18</v>
          </cell>
          <cell r="BZ8">
            <v>38</v>
          </cell>
          <cell r="CA8">
            <v>57</v>
          </cell>
          <cell r="CB8">
            <v>19</v>
          </cell>
          <cell r="CC8">
            <v>19</v>
          </cell>
          <cell r="CD8">
            <v>18</v>
          </cell>
          <cell r="CE8">
            <v>16</v>
          </cell>
          <cell r="CF8">
            <v>34</v>
          </cell>
          <cell r="CG8">
            <v>51</v>
          </cell>
          <cell r="CH8">
            <v>17</v>
          </cell>
          <cell r="CI8">
            <v>17</v>
          </cell>
          <cell r="CJ8">
            <v>329.7</v>
          </cell>
          <cell r="CK8">
            <v>11.775</v>
          </cell>
          <cell r="CL8">
            <v>1</v>
          </cell>
          <cell r="CM8" t="str">
            <v>آداب</v>
          </cell>
          <cell r="CN8">
            <v>7</v>
          </cell>
          <cell r="CP8" t="str">
            <v>امباركي</v>
          </cell>
        </row>
        <row r="9">
          <cell r="D9">
            <v>2</v>
          </cell>
          <cell r="E9" t="str">
            <v>براهيمي زياد</v>
          </cell>
          <cell r="F9">
            <v>18</v>
          </cell>
          <cell r="G9">
            <v>17</v>
          </cell>
          <cell r="H9">
            <v>17</v>
          </cell>
          <cell r="I9">
            <v>34.666666666666664</v>
          </cell>
          <cell r="J9">
            <v>51</v>
          </cell>
          <cell r="K9">
            <v>17.133333333333333</v>
          </cell>
          <cell r="L9">
            <v>85.66666666666666</v>
          </cell>
          <cell r="M9">
            <v>17</v>
          </cell>
          <cell r="N9">
            <v>18</v>
          </cell>
          <cell r="O9">
            <v>17</v>
          </cell>
          <cell r="P9">
            <v>34.666666666666664</v>
          </cell>
          <cell r="Q9">
            <v>58.5</v>
          </cell>
          <cell r="R9">
            <v>18.633333333333333</v>
          </cell>
          <cell r="S9">
            <v>55.9</v>
          </cell>
          <cell r="T9">
            <v>18</v>
          </cell>
          <cell r="U9">
            <v>18.5</v>
          </cell>
          <cell r="V9">
            <v>14.5</v>
          </cell>
          <cell r="W9">
            <v>34</v>
          </cell>
          <cell r="X9">
            <v>55.5</v>
          </cell>
          <cell r="Y9">
            <v>17.9</v>
          </cell>
          <cell r="Z9">
            <v>35.8</v>
          </cell>
          <cell r="AA9">
            <v>18</v>
          </cell>
          <cell r="AB9">
            <v>19.5</v>
          </cell>
          <cell r="AC9">
            <v>37.5</v>
          </cell>
          <cell r="AD9">
            <v>58.5</v>
          </cell>
          <cell r="AE9">
            <v>19.2</v>
          </cell>
          <cell r="AF9">
            <v>38.4</v>
          </cell>
          <cell r="AG9">
            <v>20</v>
          </cell>
          <cell r="AH9">
            <v>20</v>
          </cell>
          <cell r="AI9">
            <v>40</v>
          </cell>
          <cell r="AJ9">
            <v>54</v>
          </cell>
          <cell r="AK9">
            <v>18.8</v>
          </cell>
          <cell r="AL9">
            <v>18.8</v>
          </cell>
          <cell r="AM9">
            <v>18</v>
          </cell>
          <cell r="AN9">
            <v>19</v>
          </cell>
          <cell r="AO9">
            <v>37</v>
          </cell>
          <cell r="AP9">
            <v>60</v>
          </cell>
          <cell r="AQ9">
            <v>19.4</v>
          </cell>
          <cell r="AR9">
            <v>58.199999999999996</v>
          </cell>
          <cell r="AS9">
            <v>16</v>
          </cell>
          <cell r="AT9">
            <v>14</v>
          </cell>
          <cell r="AU9">
            <v>15</v>
          </cell>
          <cell r="AV9">
            <v>30</v>
          </cell>
          <cell r="AW9">
            <v>26</v>
          </cell>
          <cell r="AX9">
            <v>11.2</v>
          </cell>
          <cell r="AY9">
            <v>44.8</v>
          </cell>
          <cell r="AZ9">
            <v>15</v>
          </cell>
          <cell r="BA9">
            <v>16</v>
          </cell>
          <cell r="BB9">
            <v>31</v>
          </cell>
          <cell r="BC9">
            <v>51</v>
          </cell>
          <cell r="BD9">
            <v>16.4</v>
          </cell>
          <cell r="BE9">
            <v>32.8</v>
          </cell>
          <cell r="BF9">
            <v>12</v>
          </cell>
          <cell r="BG9">
            <v>12</v>
          </cell>
          <cell r="BH9">
            <v>24</v>
          </cell>
          <cell r="BI9">
            <v>30</v>
          </cell>
          <cell r="BJ9">
            <v>10.8</v>
          </cell>
          <cell r="BK9">
            <v>21.6</v>
          </cell>
          <cell r="BL9">
            <v>19</v>
          </cell>
          <cell r="BM9">
            <v>19</v>
          </cell>
          <cell r="BN9">
            <v>38</v>
          </cell>
          <cell r="BO9">
            <v>57</v>
          </cell>
          <cell r="BP9">
            <v>19</v>
          </cell>
          <cell r="BQ9">
            <v>19</v>
          </cell>
          <cell r="BR9">
            <v>17</v>
          </cell>
          <cell r="BS9">
            <v>17</v>
          </cell>
          <cell r="BT9">
            <v>34</v>
          </cell>
          <cell r="BU9">
            <v>51</v>
          </cell>
          <cell r="BV9">
            <v>17</v>
          </cell>
          <cell r="BW9">
            <v>17</v>
          </cell>
          <cell r="BX9">
            <v>18</v>
          </cell>
          <cell r="BY9">
            <v>20</v>
          </cell>
          <cell r="BZ9">
            <v>38</v>
          </cell>
          <cell r="CA9">
            <v>57</v>
          </cell>
          <cell r="CB9">
            <v>19</v>
          </cell>
          <cell r="CC9">
            <v>19</v>
          </cell>
          <cell r="CD9">
            <v>18</v>
          </cell>
          <cell r="CE9">
            <v>18</v>
          </cell>
          <cell r="CF9">
            <v>36</v>
          </cell>
          <cell r="CG9">
            <v>54</v>
          </cell>
          <cell r="CH9">
            <v>18</v>
          </cell>
          <cell r="CI9">
            <v>18</v>
          </cell>
          <cell r="CJ9">
            <v>464.9666666666666</v>
          </cell>
          <cell r="CK9">
            <v>16.605952380952377</v>
          </cell>
          <cell r="CL9">
            <v>2</v>
          </cell>
          <cell r="CM9" t="str">
            <v>علوم</v>
          </cell>
          <cell r="CN9">
            <v>8</v>
          </cell>
          <cell r="CP9" t="str">
            <v>براهيمي</v>
          </cell>
        </row>
        <row r="10">
          <cell r="D10">
            <v>3</v>
          </cell>
          <cell r="E10" t="str">
            <v>بشراوي أكرام</v>
          </cell>
          <cell r="F10">
            <v>13</v>
          </cell>
          <cell r="G10">
            <v>11</v>
          </cell>
          <cell r="H10">
            <v>10.5</v>
          </cell>
          <cell r="I10">
            <v>23</v>
          </cell>
          <cell r="J10">
            <v>27</v>
          </cell>
          <cell r="K10">
            <v>10</v>
          </cell>
          <cell r="L10">
            <v>50</v>
          </cell>
          <cell r="M10">
            <v>12</v>
          </cell>
          <cell r="N10">
            <v>10</v>
          </cell>
          <cell r="O10">
            <v>10</v>
          </cell>
          <cell r="P10">
            <v>21.333333333333332</v>
          </cell>
          <cell r="Q10">
            <v>21</v>
          </cell>
          <cell r="R10">
            <v>8.466666666666665</v>
          </cell>
          <cell r="S10">
            <v>25.399999999999995</v>
          </cell>
          <cell r="T10">
            <v>14</v>
          </cell>
          <cell r="U10">
            <v>4.5</v>
          </cell>
          <cell r="V10">
            <v>6.5</v>
          </cell>
          <cell r="W10">
            <v>16.666666666666668</v>
          </cell>
          <cell r="X10">
            <v>19.5</v>
          </cell>
          <cell r="Y10">
            <v>7.233333333333334</v>
          </cell>
          <cell r="Z10">
            <v>14.466666666666669</v>
          </cell>
          <cell r="AA10">
            <v>15</v>
          </cell>
          <cell r="AB10">
            <v>13</v>
          </cell>
          <cell r="AC10">
            <v>28</v>
          </cell>
          <cell r="AD10">
            <v>43.5</v>
          </cell>
          <cell r="AE10">
            <v>14.3</v>
          </cell>
          <cell r="AF10">
            <v>28.6</v>
          </cell>
          <cell r="AG10">
            <v>16</v>
          </cell>
          <cell r="AH10">
            <v>15</v>
          </cell>
          <cell r="AI10">
            <v>31</v>
          </cell>
          <cell r="AJ10">
            <v>39</v>
          </cell>
          <cell r="AK10">
            <v>14</v>
          </cell>
          <cell r="AL10">
            <v>14</v>
          </cell>
          <cell r="AM10">
            <v>16</v>
          </cell>
          <cell r="AN10">
            <v>16</v>
          </cell>
          <cell r="AO10">
            <v>32</v>
          </cell>
          <cell r="AP10">
            <v>30</v>
          </cell>
          <cell r="AQ10">
            <v>12.4</v>
          </cell>
          <cell r="AR10">
            <v>37.2</v>
          </cell>
          <cell r="AS10">
            <v>9</v>
          </cell>
          <cell r="AT10">
            <v>6</v>
          </cell>
          <cell r="AU10">
            <v>13</v>
          </cell>
          <cell r="AV10">
            <v>18.666666666666668</v>
          </cell>
          <cell r="AW10">
            <v>1</v>
          </cell>
          <cell r="AX10">
            <v>3.9333333333333336</v>
          </cell>
          <cell r="AY10">
            <v>15.733333333333334</v>
          </cell>
          <cell r="AZ10">
            <v>16</v>
          </cell>
          <cell r="BA10">
            <v>15</v>
          </cell>
          <cell r="BB10">
            <v>31</v>
          </cell>
          <cell r="BC10">
            <v>31.5</v>
          </cell>
          <cell r="BD10">
            <v>12.5</v>
          </cell>
          <cell r="BE10">
            <v>25</v>
          </cell>
          <cell r="BF10">
            <v>10</v>
          </cell>
          <cell r="BG10">
            <v>10</v>
          </cell>
          <cell r="BH10">
            <v>20</v>
          </cell>
          <cell r="BI10">
            <v>9</v>
          </cell>
          <cell r="BJ10">
            <v>5.8</v>
          </cell>
          <cell r="BK10">
            <v>11.6</v>
          </cell>
          <cell r="BL10">
            <v>14</v>
          </cell>
          <cell r="BM10">
            <v>12</v>
          </cell>
          <cell r="BN10">
            <v>26</v>
          </cell>
          <cell r="BO10">
            <v>9</v>
          </cell>
          <cell r="BP10">
            <v>7</v>
          </cell>
          <cell r="BQ10">
            <v>7</v>
          </cell>
          <cell r="BR10">
            <v>16</v>
          </cell>
          <cell r="BS10">
            <v>16</v>
          </cell>
          <cell r="BT10">
            <v>32</v>
          </cell>
          <cell r="BU10">
            <v>48</v>
          </cell>
          <cell r="BV10">
            <v>16</v>
          </cell>
          <cell r="BW10">
            <v>16</v>
          </cell>
          <cell r="BX10">
            <v>20</v>
          </cell>
          <cell r="BY10">
            <v>16</v>
          </cell>
          <cell r="BZ10">
            <v>36</v>
          </cell>
          <cell r="CA10">
            <v>56</v>
          </cell>
          <cell r="CB10">
            <v>18.4</v>
          </cell>
          <cell r="CC10">
            <v>18.4</v>
          </cell>
          <cell r="CD10">
            <v>16</v>
          </cell>
          <cell r="CE10">
            <v>14</v>
          </cell>
          <cell r="CF10">
            <v>30</v>
          </cell>
          <cell r="CG10">
            <v>48</v>
          </cell>
          <cell r="CH10">
            <v>15.6</v>
          </cell>
          <cell r="CI10">
            <v>15.6</v>
          </cell>
          <cell r="CJ10">
            <v>279</v>
          </cell>
          <cell r="CK10">
            <v>9.964285714285714</v>
          </cell>
          <cell r="CL10">
            <v>3</v>
          </cell>
          <cell r="CM10" t="str">
            <v>علوم</v>
          </cell>
          <cell r="CN10">
            <v>8</v>
          </cell>
          <cell r="CP10" t="str">
            <v>بشراوي</v>
          </cell>
        </row>
        <row r="11">
          <cell r="D11">
            <v>4</v>
          </cell>
          <cell r="E11" t="str">
            <v>بلخيري صفية</v>
          </cell>
          <cell r="F11">
            <v>15</v>
          </cell>
          <cell r="G11">
            <v>11</v>
          </cell>
          <cell r="H11">
            <v>11</v>
          </cell>
          <cell r="I11">
            <v>24.666666666666668</v>
          </cell>
          <cell r="J11">
            <v>30</v>
          </cell>
          <cell r="K11">
            <v>10.933333333333334</v>
          </cell>
          <cell r="L11">
            <v>54.66666666666667</v>
          </cell>
          <cell r="M11">
            <v>10</v>
          </cell>
          <cell r="N11">
            <v>10</v>
          </cell>
          <cell r="O11">
            <v>10</v>
          </cell>
          <cell r="P11">
            <v>20</v>
          </cell>
          <cell r="Q11">
            <v>33</v>
          </cell>
          <cell r="R11">
            <v>10.6</v>
          </cell>
          <cell r="S11">
            <v>31.799999999999997</v>
          </cell>
          <cell r="T11">
            <v>15</v>
          </cell>
          <cell r="U11">
            <v>9</v>
          </cell>
          <cell r="V11">
            <v>8</v>
          </cell>
          <cell r="W11">
            <v>21.333333333333332</v>
          </cell>
          <cell r="X11">
            <v>46.5</v>
          </cell>
          <cell r="Y11">
            <v>13.566666666666666</v>
          </cell>
          <cell r="Z11">
            <v>27.133333333333333</v>
          </cell>
          <cell r="AA11">
            <v>15</v>
          </cell>
          <cell r="AB11">
            <v>15.5</v>
          </cell>
          <cell r="AC11">
            <v>30.5</v>
          </cell>
          <cell r="AD11">
            <v>42</v>
          </cell>
          <cell r="AE11">
            <v>14.5</v>
          </cell>
          <cell r="AF11">
            <v>29</v>
          </cell>
          <cell r="AG11">
            <v>16</v>
          </cell>
          <cell r="AH11">
            <v>17</v>
          </cell>
          <cell r="AI11">
            <v>33</v>
          </cell>
          <cell r="AJ11">
            <v>40.5</v>
          </cell>
          <cell r="AK11">
            <v>14.7</v>
          </cell>
          <cell r="AL11">
            <v>14.7</v>
          </cell>
          <cell r="AM11">
            <v>18</v>
          </cell>
          <cell r="AN11">
            <v>18</v>
          </cell>
          <cell r="AO11">
            <v>36</v>
          </cell>
          <cell r="AP11">
            <v>45</v>
          </cell>
          <cell r="AQ11">
            <v>16.2</v>
          </cell>
          <cell r="AR11">
            <v>48.599999999999994</v>
          </cell>
          <cell r="AS11">
            <v>14</v>
          </cell>
          <cell r="AT11">
            <v>13</v>
          </cell>
          <cell r="AU11">
            <v>15</v>
          </cell>
          <cell r="AV11">
            <v>28</v>
          </cell>
          <cell r="AW11">
            <v>26</v>
          </cell>
          <cell r="AX11">
            <v>10.8</v>
          </cell>
          <cell r="AY11">
            <v>43.2</v>
          </cell>
          <cell r="AZ11">
            <v>17</v>
          </cell>
          <cell r="BA11">
            <v>16.5</v>
          </cell>
          <cell r="BB11">
            <v>33.5</v>
          </cell>
          <cell r="BC11">
            <v>45</v>
          </cell>
          <cell r="BD11">
            <v>15.7</v>
          </cell>
          <cell r="BE11">
            <v>31.4</v>
          </cell>
          <cell r="BF11">
            <v>12</v>
          </cell>
          <cell r="BG11">
            <v>12</v>
          </cell>
          <cell r="BH11">
            <v>24</v>
          </cell>
          <cell r="BI11">
            <v>30</v>
          </cell>
          <cell r="BJ11">
            <v>10.8</v>
          </cell>
          <cell r="BK11">
            <v>21.6</v>
          </cell>
          <cell r="BL11">
            <v>16</v>
          </cell>
          <cell r="BM11">
            <v>15</v>
          </cell>
          <cell r="BN11">
            <v>31</v>
          </cell>
          <cell r="BO11">
            <v>45</v>
          </cell>
          <cell r="BP11">
            <v>15.2</v>
          </cell>
          <cell r="BQ11">
            <v>15.2</v>
          </cell>
          <cell r="BR11">
            <v>18</v>
          </cell>
          <cell r="BS11">
            <v>18</v>
          </cell>
          <cell r="BT11">
            <v>36</v>
          </cell>
          <cell r="BU11">
            <v>54</v>
          </cell>
          <cell r="BV11">
            <v>18</v>
          </cell>
          <cell r="BW11">
            <v>18</v>
          </cell>
          <cell r="BX11">
            <v>20</v>
          </cell>
          <cell r="BY11">
            <v>18</v>
          </cell>
          <cell r="BZ11">
            <v>38</v>
          </cell>
          <cell r="CA11">
            <v>57</v>
          </cell>
          <cell r="CB11">
            <v>19</v>
          </cell>
          <cell r="CC11">
            <v>19</v>
          </cell>
          <cell r="CD11">
            <v>18</v>
          </cell>
          <cell r="CE11">
            <v>16</v>
          </cell>
          <cell r="CF11">
            <v>34</v>
          </cell>
          <cell r="CG11">
            <v>48</v>
          </cell>
          <cell r="CH11">
            <v>16.4</v>
          </cell>
          <cell r="CI11">
            <v>16.4</v>
          </cell>
          <cell r="CJ11">
            <v>370.70000000000005</v>
          </cell>
          <cell r="CK11">
            <v>13.239285714285716</v>
          </cell>
          <cell r="CL11">
            <v>4</v>
          </cell>
          <cell r="CM11" t="str">
            <v>آداب</v>
          </cell>
          <cell r="CN11">
            <v>8</v>
          </cell>
          <cell r="CP11" t="str">
            <v>بلخيري</v>
          </cell>
        </row>
        <row r="12">
          <cell r="D12">
            <v>5</v>
          </cell>
          <cell r="E12" t="str">
            <v>بلفرد حسام الدين</v>
          </cell>
          <cell r="F12">
            <v>15</v>
          </cell>
          <cell r="G12">
            <v>10</v>
          </cell>
          <cell r="H12">
            <v>10</v>
          </cell>
          <cell r="I12">
            <v>23.333333333333332</v>
          </cell>
          <cell r="J12">
            <v>36</v>
          </cell>
          <cell r="K12">
            <v>11.866666666666665</v>
          </cell>
          <cell r="L12">
            <v>59.33333333333333</v>
          </cell>
          <cell r="M12">
            <v>11</v>
          </cell>
          <cell r="N12">
            <v>4</v>
          </cell>
          <cell r="O12">
            <v>10</v>
          </cell>
          <cell r="P12">
            <v>16.666666666666668</v>
          </cell>
          <cell r="Q12">
            <v>3</v>
          </cell>
          <cell r="R12">
            <v>3.9333333333333336</v>
          </cell>
          <cell r="S12">
            <v>11.8</v>
          </cell>
          <cell r="T12">
            <v>13</v>
          </cell>
          <cell r="U12">
            <v>8.5</v>
          </cell>
          <cell r="V12">
            <v>8.5</v>
          </cell>
          <cell r="W12">
            <v>20</v>
          </cell>
          <cell r="X12">
            <v>18</v>
          </cell>
          <cell r="Y12">
            <v>7.6</v>
          </cell>
          <cell r="Z12">
            <v>15.2</v>
          </cell>
          <cell r="AA12">
            <v>13</v>
          </cell>
          <cell r="AB12">
            <v>14</v>
          </cell>
          <cell r="AC12">
            <v>27</v>
          </cell>
          <cell r="AD12">
            <v>19.5</v>
          </cell>
          <cell r="AE12">
            <v>9.3</v>
          </cell>
          <cell r="AF12">
            <v>18.6</v>
          </cell>
          <cell r="AG12">
            <v>17</v>
          </cell>
          <cell r="AH12">
            <v>17</v>
          </cell>
          <cell r="AI12">
            <v>34</v>
          </cell>
          <cell r="AJ12">
            <v>30</v>
          </cell>
          <cell r="AK12">
            <v>12.8</v>
          </cell>
          <cell r="AL12">
            <v>12.8</v>
          </cell>
          <cell r="AM12">
            <v>17</v>
          </cell>
          <cell r="AN12">
            <v>17</v>
          </cell>
          <cell r="AO12">
            <v>34</v>
          </cell>
          <cell r="AP12">
            <v>36</v>
          </cell>
          <cell r="AQ12">
            <v>14</v>
          </cell>
          <cell r="AR12">
            <v>42</v>
          </cell>
          <cell r="AS12">
            <v>14</v>
          </cell>
          <cell r="AT12">
            <v>12</v>
          </cell>
          <cell r="AU12">
            <v>10</v>
          </cell>
          <cell r="AV12">
            <v>24</v>
          </cell>
          <cell r="AW12">
            <v>56</v>
          </cell>
          <cell r="AX12">
            <v>16</v>
          </cell>
          <cell r="AY12">
            <v>64</v>
          </cell>
          <cell r="AZ12">
            <v>8</v>
          </cell>
          <cell r="BA12">
            <v>11</v>
          </cell>
          <cell r="BB12">
            <v>19</v>
          </cell>
          <cell r="BC12">
            <v>24</v>
          </cell>
          <cell r="BD12">
            <v>8.6</v>
          </cell>
          <cell r="BE12">
            <v>17.2</v>
          </cell>
          <cell r="BF12">
            <v>11</v>
          </cell>
          <cell r="BG12">
            <v>11</v>
          </cell>
          <cell r="BH12">
            <v>22</v>
          </cell>
          <cell r="BI12">
            <v>21</v>
          </cell>
          <cell r="BJ12">
            <v>8.6</v>
          </cell>
          <cell r="BK12">
            <v>17.2</v>
          </cell>
          <cell r="BL12">
            <v>17</v>
          </cell>
          <cell r="BM12">
            <v>18</v>
          </cell>
          <cell r="BN12">
            <v>35</v>
          </cell>
          <cell r="BO12">
            <v>15</v>
          </cell>
          <cell r="BP12">
            <v>10</v>
          </cell>
          <cell r="BQ12">
            <v>10</v>
          </cell>
          <cell r="BR12">
            <v>14</v>
          </cell>
          <cell r="BS12">
            <v>14</v>
          </cell>
          <cell r="BT12">
            <v>28</v>
          </cell>
          <cell r="BU12">
            <v>42</v>
          </cell>
          <cell r="BV12">
            <v>14</v>
          </cell>
          <cell r="BW12">
            <v>14</v>
          </cell>
          <cell r="BX12">
            <v>18</v>
          </cell>
          <cell r="BY12">
            <v>16</v>
          </cell>
          <cell r="BZ12">
            <v>34</v>
          </cell>
          <cell r="CA12">
            <v>51</v>
          </cell>
          <cell r="CB12">
            <v>17</v>
          </cell>
          <cell r="CC12">
            <v>17</v>
          </cell>
          <cell r="CD12">
            <v>16</v>
          </cell>
          <cell r="CE12">
            <v>14</v>
          </cell>
          <cell r="CF12">
            <v>30</v>
          </cell>
          <cell r="CG12">
            <v>48</v>
          </cell>
          <cell r="CH12">
            <v>15.6</v>
          </cell>
          <cell r="CI12">
            <v>15.6</v>
          </cell>
          <cell r="CJ12">
            <v>314.73333333333335</v>
          </cell>
          <cell r="CK12">
            <v>11.24047619047619</v>
          </cell>
          <cell r="CL12">
            <v>5</v>
          </cell>
          <cell r="CM12" t="str">
            <v>علوم</v>
          </cell>
          <cell r="CN12">
            <v>8</v>
          </cell>
          <cell r="CP12" t="str">
            <v>بلفرد</v>
          </cell>
        </row>
        <row r="13">
          <cell r="D13">
            <v>6</v>
          </cell>
          <cell r="E13" t="str">
            <v>بن حميدة ايوب</v>
          </cell>
          <cell r="F13">
            <v>14</v>
          </cell>
          <cell r="G13">
            <v>9</v>
          </cell>
          <cell r="H13">
            <v>9</v>
          </cell>
          <cell r="I13">
            <v>21.333333333333332</v>
          </cell>
          <cell r="J13">
            <v>25.5</v>
          </cell>
          <cell r="K13">
            <v>9.366666666666665</v>
          </cell>
          <cell r="L13">
            <v>46.83333333333333</v>
          </cell>
          <cell r="M13">
            <v>8</v>
          </cell>
          <cell r="N13">
            <v>4</v>
          </cell>
          <cell r="O13">
            <v>8</v>
          </cell>
          <cell r="P13">
            <v>13.333333333333334</v>
          </cell>
          <cell r="Q13">
            <v>9</v>
          </cell>
          <cell r="R13">
            <v>4.466666666666667</v>
          </cell>
          <cell r="S13">
            <v>13.4</v>
          </cell>
          <cell r="T13">
            <v>10</v>
          </cell>
          <cell r="U13">
            <v>7</v>
          </cell>
          <cell r="V13">
            <v>7.5</v>
          </cell>
          <cell r="W13">
            <v>16.333333333333332</v>
          </cell>
          <cell r="X13">
            <v>9</v>
          </cell>
          <cell r="Y13">
            <v>5.066666666666666</v>
          </cell>
          <cell r="Z13">
            <v>10.133333333333333</v>
          </cell>
          <cell r="AA13">
            <v>13</v>
          </cell>
          <cell r="AB13">
            <v>10</v>
          </cell>
          <cell r="AC13">
            <v>23</v>
          </cell>
          <cell r="AD13">
            <v>30</v>
          </cell>
          <cell r="AE13">
            <v>10.6</v>
          </cell>
          <cell r="AF13">
            <v>21.2</v>
          </cell>
          <cell r="AG13">
            <v>12</v>
          </cell>
          <cell r="AH13">
            <v>13</v>
          </cell>
          <cell r="AI13">
            <v>25</v>
          </cell>
          <cell r="AJ13">
            <v>33</v>
          </cell>
          <cell r="AK13">
            <v>11.6</v>
          </cell>
          <cell r="AL13">
            <v>11.6</v>
          </cell>
          <cell r="AM13">
            <v>13</v>
          </cell>
          <cell r="AN13">
            <v>13</v>
          </cell>
          <cell r="AO13">
            <v>26</v>
          </cell>
          <cell r="AP13">
            <v>27</v>
          </cell>
          <cell r="AQ13">
            <v>10.6</v>
          </cell>
          <cell r="AR13">
            <v>31.799999999999997</v>
          </cell>
          <cell r="AS13">
            <v>10</v>
          </cell>
          <cell r="AT13">
            <v>9</v>
          </cell>
          <cell r="AU13">
            <v>10</v>
          </cell>
          <cell r="AV13">
            <v>19.333333333333332</v>
          </cell>
          <cell r="AW13">
            <v>1</v>
          </cell>
          <cell r="AX13">
            <v>4.066666666666666</v>
          </cell>
          <cell r="AY13">
            <v>16.266666666666666</v>
          </cell>
          <cell r="AZ13">
            <v>8</v>
          </cell>
          <cell r="BA13">
            <v>11.5</v>
          </cell>
          <cell r="BB13">
            <v>19.5</v>
          </cell>
          <cell r="BC13">
            <v>30</v>
          </cell>
          <cell r="BD13">
            <v>9.9</v>
          </cell>
          <cell r="BE13">
            <v>19.8</v>
          </cell>
          <cell r="BF13">
            <v>11</v>
          </cell>
          <cell r="BG13">
            <v>10</v>
          </cell>
          <cell r="BH13">
            <v>21</v>
          </cell>
          <cell r="BI13">
            <v>15</v>
          </cell>
          <cell r="BJ13">
            <v>7.2</v>
          </cell>
          <cell r="BK13">
            <v>14.4</v>
          </cell>
          <cell r="BL13">
            <v>14</v>
          </cell>
          <cell r="BM13">
            <v>14</v>
          </cell>
          <cell r="BN13">
            <v>28</v>
          </cell>
          <cell r="BO13">
            <v>15</v>
          </cell>
          <cell r="BP13">
            <v>8.6</v>
          </cell>
          <cell r="BQ13">
            <v>8.6</v>
          </cell>
          <cell r="BR13">
            <v>16</v>
          </cell>
          <cell r="BS13">
            <v>16</v>
          </cell>
          <cell r="BT13">
            <v>32</v>
          </cell>
          <cell r="BU13">
            <v>48</v>
          </cell>
          <cell r="BV13">
            <v>16</v>
          </cell>
          <cell r="BW13">
            <v>16</v>
          </cell>
          <cell r="BX13">
            <v>14</v>
          </cell>
          <cell r="BY13">
            <v>16</v>
          </cell>
          <cell r="BZ13">
            <v>30</v>
          </cell>
          <cell r="CA13">
            <v>45</v>
          </cell>
          <cell r="CB13">
            <v>15</v>
          </cell>
          <cell r="CC13">
            <v>15</v>
          </cell>
          <cell r="CD13">
            <v>18</v>
          </cell>
          <cell r="CE13">
            <v>16</v>
          </cell>
          <cell r="CF13">
            <v>34</v>
          </cell>
          <cell r="CG13">
            <v>51</v>
          </cell>
          <cell r="CH13">
            <v>17</v>
          </cell>
          <cell r="CI13">
            <v>17</v>
          </cell>
          <cell r="CJ13">
            <v>242.0333333333333</v>
          </cell>
          <cell r="CK13">
            <v>8.644047619047617</v>
          </cell>
          <cell r="CL13">
            <v>6</v>
          </cell>
          <cell r="CM13" t="str">
            <v>علوم</v>
          </cell>
          <cell r="CN13">
            <v>8</v>
          </cell>
          <cell r="CP13" t="str">
            <v>بن حميدة</v>
          </cell>
        </row>
        <row r="14">
          <cell r="D14">
            <v>7</v>
          </cell>
          <cell r="E14" t="str">
            <v>بن عيسى محمد الأمين</v>
          </cell>
          <cell r="F14">
            <v>14</v>
          </cell>
          <cell r="G14">
            <v>6</v>
          </cell>
          <cell r="H14">
            <v>7</v>
          </cell>
          <cell r="I14">
            <v>18</v>
          </cell>
          <cell r="J14">
            <v>28.5</v>
          </cell>
          <cell r="K14">
            <v>9.3</v>
          </cell>
          <cell r="L14">
            <v>46.5</v>
          </cell>
          <cell r="M14">
            <v>8</v>
          </cell>
          <cell r="N14">
            <v>8</v>
          </cell>
          <cell r="O14">
            <v>8</v>
          </cell>
          <cell r="P14">
            <v>16</v>
          </cell>
          <cell r="Q14">
            <v>10.5</v>
          </cell>
          <cell r="R14">
            <v>5.3</v>
          </cell>
          <cell r="S14">
            <v>15.899999999999999</v>
          </cell>
          <cell r="T14">
            <v>13</v>
          </cell>
          <cell r="U14">
            <v>7</v>
          </cell>
          <cell r="V14">
            <v>7</v>
          </cell>
          <cell r="W14">
            <v>18</v>
          </cell>
          <cell r="X14">
            <v>21</v>
          </cell>
          <cell r="Y14">
            <v>7.8</v>
          </cell>
          <cell r="Z14">
            <v>15.6</v>
          </cell>
          <cell r="AA14">
            <v>14</v>
          </cell>
          <cell r="AB14">
            <v>13</v>
          </cell>
          <cell r="AC14">
            <v>27</v>
          </cell>
          <cell r="AD14">
            <v>36</v>
          </cell>
          <cell r="AE14">
            <v>12.6</v>
          </cell>
          <cell r="AF14">
            <v>25.2</v>
          </cell>
          <cell r="AG14">
            <v>12</v>
          </cell>
          <cell r="AH14">
            <v>13</v>
          </cell>
          <cell r="AI14">
            <v>25</v>
          </cell>
          <cell r="AJ14">
            <v>9</v>
          </cell>
          <cell r="AK14">
            <v>6.8</v>
          </cell>
          <cell r="AL14">
            <v>6.8</v>
          </cell>
          <cell r="AM14">
            <v>13</v>
          </cell>
          <cell r="AN14">
            <v>13</v>
          </cell>
          <cell r="AO14">
            <v>26</v>
          </cell>
          <cell r="AP14">
            <v>45</v>
          </cell>
          <cell r="AQ14">
            <v>14.2</v>
          </cell>
          <cell r="AR14">
            <v>42.599999999999994</v>
          </cell>
          <cell r="AS14">
            <v>10</v>
          </cell>
          <cell r="AT14">
            <v>8</v>
          </cell>
          <cell r="AU14">
            <v>10</v>
          </cell>
          <cell r="AV14">
            <v>18.666666666666668</v>
          </cell>
          <cell r="AW14">
            <v>43</v>
          </cell>
          <cell r="AX14">
            <v>12.333333333333334</v>
          </cell>
          <cell r="AY14">
            <v>49.333333333333336</v>
          </cell>
          <cell r="AZ14">
            <v>10</v>
          </cell>
          <cell r="BA14">
            <v>12</v>
          </cell>
          <cell r="BB14">
            <v>22</v>
          </cell>
          <cell r="BC14">
            <v>36</v>
          </cell>
          <cell r="BD14">
            <v>11.6</v>
          </cell>
          <cell r="BE14">
            <v>23.2</v>
          </cell>
          <cell r="BF14">
            <v>11</v>
          </cell>
          <cell r="BG14">
            <v>11</v>
          </cell>
          <cell r="BH14">
            <v>22</v>
          </cell>
          <cell r="BI14">
            <v>18</v>
          </cell>
          <cell r="BJ14">
            <v>8</v>
          </cell>
          <cell r="BK14">
            <v>16</v>
          </cell>
          <cell r="BL14">
            <v>16</v>
          </cell>
          <cell r="BM14">
            <v>15</v>
          </cell>
          <cell r="BN14">
            <v>31</v>
          </cell>
          <cell r="BO14">
            <v>15</v>
          </cell>
          <cell r="BP14">
            <v>9.2</v>
          </cell>
          <cell r="BQ14">
            <v>9.2</v>
          </cell>
          <cell r="BR14">
            <v>10</v>
          </cell>
          <cell r="BS14">
            <v>10</v>
          </cell>
          <cell r="BT14">
            <v>20</v>
          </cell>
          <cell r="BU14">
            <v>30</v>
          </cell>
          <cell r="BV14">
            <v>10</v>
          </cell>
          <cell r="BW14">
            <v>10</v>
          </cell>
          <cell r="BX14">
            <v>15</v>
          </cell>
          <cell r="BY14">
            <v>15</v>
          </cell>
          <cell r="BZ14">
            <v>30</v>
          </cell>
          <cell r="CA14">
            <v>45</v>
          </cell>
          <cell r="CB14">
            <v>15</v>
          </cell>
          <cell r="CC14">
            <v>15</v>
          </cell>
          <cell r="CD14">
            <v>18</v>
          </cell>
          <cell r="CE14">
            <v>16</v>
          </cell>
          <cell r="CF14">
            <v>34</v>
          </cell>
          <cell r="CG14">
            <v>48</v>
          </cell>
          <cell r="CH14">
            <v>16.4</v>
          </cell>
          <cell r="CI14">
            <v>16.4</v>
          </cell>
          <cell r="CJ14">
            <v>291.73333333333335</v>
          </cell>
          <cell r="CK14">
            <v>10.41904761904762</v>
          </cell>
          <cell r="CL14">
            <v>7</v>
          </cell>
          <cell r="CM14" t="str">
            <v>آداب</v>
          </cell>
          <cell r="CN14">
            <v>8</v>
          </cell>
          <cell r="CP14" t="str">
            <v>بن عيسى</v>
          </cell>
        </row>
        <row r="15">
          <cell r="D15">
            <v>8</v>
          </cell>
          <cell r="E15" t="str">
            <v>جقبوب مفتاح</v>
          </cell>
          <cell r="F15">
            <v>15</v>
          </cell>
          <cell r="G15">
            <v>10</v>
          </cell>
          <cell r="H15">
            <v>8</v>
          </cell>
          <cell r="I15">
            <v>22</v>
          </cell>
          <cell r="J15">
            <v>33</v>
          </cell>
          <cell r="K15">
            <v>11</v>
          </cell>
          <cell r="L15">
            <v>55</v>
          </cell>
          <cell r="M15">
            <v>12</v>
          </cell>
          <cell r="N15">
            <v>12</v>
          </cell>
          <cell r="O15">
            <v>10</v>
          </cell>
          <cell r="P15">
            <v>22.666666666666668</v>
          </cell>
          <cell r="Q15">
            <v>19.5</v>
          </cell>
          <cell r="R15">
            <v>8.433333333333334</v>
          </cell>
          <cell r="S15">
            <v>25.3</v>
          </cell>
          <cell r="T15">
            <v>14</v>
          </cell>
          <cell r="U15">
            <v>9</v>
          </cell>
          <cell r="V15">
            <v>9</v>
          </cell>
          <cell r="W15">
            <v>21.333333333333332</v>
          </cell>
          <cell r="X15">
            <v>30</v>
          </cell>
          <cell r="Y15">
            <v>10.266666666666666</v>
          </cell>
          <cell r="Z15">
            <v>20.53333333333333</v>
          </cell>
          <cell r="AA15">
            <v>12</v>
          </cell>
          <cell r="AB15">
            <v>10</v>
          </cell>
          <cell r="AC15">
            <v>22</v>
          </cell>
          <cell r="AD15">
            <v>19.5</v>
          </cell>
          <cell r="AE15">
            <v>8.3</v>
          </cell>
          <cell r="AF15">
            <v>16.6</v>
          </cell>
          <cell r="AG15">
            <v>17</v>
          </cell>
          <cell r="AH15">
            <v>17</v>
          </cell>
          <cell r="AI15">
            <v>34</v>
          </cell>
          <cell r="AJ15">
            <v>30</v>
          </cell>
          <cell r="AK15">
            <v>12.8</v>
          </cell>
          <cell r="AL15">
            <v>12.8</v>
          </cell>
          <cell r="AM15">
            <v>17</v>
          </cell>
          <cell r="AN15">
            <v>17</v>
          </cell>
          <cell r="AO15">
            <v>34</v>
          </cell>
          <cell r="AP15">
            <v>33</v>
          </cell>
          <cell r="AQ15">
            <v>13.4</v>
          </cell>
          <cell r="AR15">
            <v>40.2</v>
          </cell>
          <cell r="AS15">
            <v>14</v>
          </cell>
          <cell r="AT15">
            <v>10</v>
          </cell>
          <cell r="AU15">
            <v>12</v>
          </cell>
          <cell r="AV15">
            <v>24</v>
          </cell>
          <cell r="AW15">
            <v>48</v>
          </cell>
          <cell r="AX15">
            <v>14.4</v>
          </cell>
          <cell r="AY15">
            <v>57.6</v>
          </cell>
          <cell r="AZ15">
            <v>10</v>
          </cell>
          <cell r="BA15">
            <v>11</v>
          </cell>
          <cell r="BB15">
            <v>21</v>
          </cell>
          <cell r="BC15">
            <v>21</v>
          </cell>
          <cell r="BD15">
            <v>8.4</v>
          </cell>
          <cell r="BE15">
            <v>16.8</v>
          </cell>
          <cell r="BF15">
            <v>11</v>
          </cell>
          <cell r="BG15">
            <v>11</v>
          </cell>
          <cell r="BH15">
            <v>22</v>
          </cell>
          <cell r="BI15">
            <v>18</v>
          </cell>
          <cell r="BJ15">
            <v>8</v>
          </cell>
          <cell r="BK15">
            <v>16</v>
          </cell>
          <cell r="BL15">
            <v>14</v>
          </cell>
          <cell r="BM15">
            <v>13</v>
          </cell>
          <cell r="BN15">
            <v>27</v>
          </cell>
          <cell r="BO15">
            <v>33</v>
          </cell>
          <cell r="BP15">
            <v>12</v>
          </cell>
          <cell r="BQ15">
            <v>12</v>
          </cell>
          <cell r="BR15">
            <v>14</v>
          </cell>
          <cell r="BS15">
            <v>14</v>
          </cell>
          <cell r="BT15">
            <v>28</v>
          </cell>
          <cell r="BU15">
            <v>42</v>
          </cell>
          <cell r="BV15">
            <v>14</v>
          </cell>
          <cell r="BW15">
            <v>14</v>
          </cell>
          <cell r="BX15">
            <v>16</v>
          </cell>
          <cell r="BY15">
            <v>16</v>
          </cell>
          <cell r="BZ15">
            <v>32</v>
          </cell>
          <cell r="CA15">
            <v>48</v>
          </cell>
          <cell r="CB15">
            <v>16</v>
          </cell>
          <cell r="CC15">
            <v>16</v>
          </cell>
          <cell r="CD15">
            <v>16</v>
          </cell>
          <cell r="CE15">
            <v>14</v>
          </cell>
          <cell r="CF15">
            <v>30</v>
          </cell>
          <cell r="CG15">
            <v>45</v>
          </cell>
          <cell r="CH15">
            <v>15</v>
          </cell>
          <cell r="CI15">
            <v>15</v>
          </cell>
          <cell r="CJ15">
            <v>317.83333333333337</v>
          </cell>
          <cell r="CK15">
            <v>11.351190476190478</v>
          </cell>
          <cell r="CL15">
            <v>8</v>
          </cell>
          <cell r="CM15" t="str">
            <v>علوم</v>
          </cell>
          <cell r="CN15">
            <v>9</v>
          </cell>
          <cell r="CP15" t="str">
            <v>جقبوب</v>
          </cell>
        </row>
        <row r="16">
          <cell r="D16">
            <v>9</v>
          </cell>
          <cell r="E16" t="str">
            <v>جليطة محمد رضوان</v>
          </cell>
          <cell r="F16">
            <v>16</v>
          </cell>
          <cell r="G16">
            <v>12.5</v>
          </cell>
          <cell r="H16">
            <v>12.5</v>
          </cell>
          <cell r="I16">
            <v>27.333333333333332</v>
          </cell>
          <cell r="J16">
            <v>45</v>
          </cell>
          <cell r="K16">
            <v>14.466666666666665</v>
          </cell>
          <cell r="L16">
            <v>72.33333333333333</v>
          </cell>
          <cell r="M16">
            <v>15</v>
          </cell>
          <cell r="N16">
            <v>15</v>
          </cell>
          <cell r="O16">
            <v>14</v>
          </cell>
          <cell r="P16">
            <v>29.333333333333332</v>
          </cell>
          <cell r="Q16">
            <v>39</v>
          </cell>
          <cell r="R16">
            <v>13.666666666666666</v>
          </cell>
          <cell r="S16">
            <v>41</v>
          </cell>
          <cell r="T16">
            <v>15</v>
          </cell>
          <cell r="U16">
            <v>8</v>
          </cell>
          <cell r="V16">
            <v>8</v>
          </cell>
          <cell r="W16">
            <v>20.666666666666668</v>
          </cell>
          <cell r="X16">
            <v>49.5</v>
          </cell>
          <cell r="Y16">
            <v>14.033333333333335</v>
          </cell>
          <cell r="Z16">
            <v>28.06666666666667</v>
          </cell>
          <cell r="AA16">
            <v>17</v>
          </cell>
          <cell r="AB16">
            <v>18</v>
          </cell>
          <cell r="AC16">
            <v>35</v>
          </cell>
          <cell r="AD16">
            <v>54</v>
          </cell>
          <cell r="AE16">
            <v>17.8</v>
          </cell>
          <cell r="AF16">
            <v>35.6</v>
          </cell>
          <cell r="AG16">
            <v>18</v>
          </cell>
          <cell r="AH16">
            <v>19</v>
          </cell>
          <cell r="AI16">
            <v>37</v>
          </cell>
          <cell r="AJ16">
            <v>60</v>
          </cell>
          <cell r="AK16">
            <v>19.4</v>
          </cell>
          <cell r="AL16">
            <v>19.4</v>
          </cell>
          <cell r="AM16">
            <v>18</v>
          </cell>
          <cell r="AN16">
            <v>18</v>
          </cell>
          <cell r="AO16">
            <v>36</v>
          </cell>
          <cell r="AP16">
            <v>60</v>
          </cell>
          <cell r="AQ16">
            <v>19.2</v>
          </cell>
          <cell r="AR16">
            <v>57.599999999999994</v>
          </cell>
          <cell r="AS16">
            <v>16</v>
          </cell>
          <cell r="AT16">
            <v>16</v>
          </cell>
          <cell r="AU16">
            <v>14</v>
          </cell>
          <cell r="AV16">
            <v>30.666666666666668</v>
          </cell>
          <cell r="AW16">
            <v>38</v>
          </cell>
          <cell r="AX16">
            <v>13.733333333333334</v>
          </cell>
          <cell r="AY16">
            <v>54.93333333333334</v>
          </cell>
          <cell r="AZ16">
            <v>14</v>
          </cell>
          <cell r="BA16">
            <v>13</v>
          </cell>
          <cell r="BB16">
            <v>27</v>
          </cell>
          <cell r="BC16">
            <v>55.5</v>
          </cell>
          <cell r="BD16">
            <v>16.5</v>
          </cell>
          <cell r="BE16">
            <v>33</v>
          </cell>
          <cell r="BF16">
            <v>16</v>
          </cell>
          <cell r="BG16">
            <v>14</v>
          </cell>
          <cell r="BH16">
            <v>30</v>
          </cell>
          <cell r="BI16">
            <v>39</v>
          </cell>
          <cell r="BJ16">
            <v>13.8</v>
          </cell>
          <cell r="BK16">
            <v>27.6</v>
          </cell>
          <cell r="BL16">
            <v>19</v>
          </cell>
          <cell r="BM16">
            <v>18</v>
          </cell>
          <cell r="BN16">
            <v>37</v>
          </cell>
          <cell r="BO16">
            <v>51</v>
          </cell>
          <cell r="BP16">
            <v>17.6</v>
          </cell>
          <cell r="BQ16">
            <v>17.6</v>
          </cell>
          <cell r="BR16">
            <v>19</v>
          </cell>
          <cell r="BS16">
            <v>19</v>
          </cell>
          <cell r="BT16">
            <v>38</v>
          </cell>
          <cell r="BU16">
            <v>57</v>
          </cell>
          <cell r="BV16">
            <v>19</v>
          </cell>
          <cell r="BW16">
            <v>19</v>
          </cell>
          <cell r="BX16">
            <v>20</v>
          </cell>
          <cell r="BY16">
            <v>20</v>
          </cell>
          <cell r="BZ16">
            <v>40</v>
          </cell>
          <cell r="CA16">
            <v>60</v>
          </cell>
          <cell r="CB16">
            <v>20</v>
          </cell>
          <cell r="CC16">
            <v>20</v>
          </cell>
          <cell r="CD16">
            <v>16</v>
          </cell>
          <cell r="CE16">
            <v>16</v>
          </cell>
          <cell r="CF16">
            <v>32</v>
          </cell>
          <cell r="CG16">
            <v>48</v>
          </cell>
          <cell r="CH16">
            <v>16</v>
          </cell>
          <cell r="CI16">
            <v>16</v>
          </cell>
          <cell r="CJ16">
            <v>442.1333333333333</v>
          </cell>
          <cell r="CK16">
            <v>15.79047619047619</v>
          </cell>
          <cell r="CL16">
            <v>9</v>
          </cell>
          <cell r="CN16">
            <v>9</v>
          </cell>
          <cell r="CP16" t="str">
            <v>جليطة</v>
          </cell>
        </row>
        <row r="17">
          <cell r="D17">
            <v>10</v>
          </cell>
          <cell r="E17" t="str">
            <v>حبيب  مروى</v>
          </cell>
          <cell r="F17">
            <v>17</v>
          </cell>
          <cell r="G17">
            <v>13</v>
          </cell>
          <cell r="H17">
            <v>12</v>
          </cell>
          <cell r="I17">
            <v>28</v>
          </cell>
          <cell r="J17">
            <v>40.5</v>
          </cell>
          <cell r="K17">
            <v>13.7</v>
          </cell>
          <cell r="L17">
            <v>68.5</v>
          </cell>
          <cell r="M17">
            <v>14</v>
          </cell>
          <cell r="N17">
            <v>8</v>
          </cell>
          <cell r="O17">
            <v>10</v>
          </cell>
          <cell r="P17">
            <v>21.333333333333332</v>
          </cell>
          <cell r="Q17">
            <v>30</v>
          </cell>
          <cell r="R17">
            <v>10.266666666666666</v>
          </cell>
          <cell r="S17">
            <v>30.799999999999997</v>
          </cell>
          <cell r="T17">
            <v>15</v>
          </cell>
          <cell r="U17">
            <v>7</v>
          </cell>
          <cell r="V17">
            <v>6</v>
          </cell>
          <cell r="W17">
            <v>18.666666666666668</v>
          </cell>
          <cell r="X17">
            <v>39</v>
          </cell>
          <cell r="Y17">
            <v>11.533333333333335</v>
          </cell>
          <cell r="Z17">
            <v>23.06666666666667</v>
          </cell>
          <cell r="AA17">
            <v>18</v>
          </cell>
          <cell r="AB17">
            <v>20</v>
          </cell>
          <cell r="AC17">
            <v>38</v>
          </cell>
          <cell r="AD17">
            <v>57</v>
          </cell>
          <cell r="AE17">
            <v>19</v>
          </cell>
          <cell r="AF17">
            <v>38</v>
          </cell>
          <cell r="AG17">
            <v>18</v>
          </cell>
          <cell r="AH17">
            <v>16</v>
          </cell>
          <cell r="AI17">
            <v>34</v>
          </cell>
          <cell r="AJ17">
            <v>48</v>
          </cell>
          <cell r="AK17">
            <v>16.4</v>
          </cell>
          <cell r="AL17">
            <v>16.4</v>
          </cell>
          <cell r="AM17">
            <v>17</v>
          </cell>
          <cell r="AN17">
            <v>17</v>
          </cell>
          <cell r="AO17">
            <v>34</v>
          </cell>
          <cell r="AP17">
            <v>60</v>
          </cell>
          <cell r="AQ17">
            <v>18.8</v>
          </cell>
          <cell r="AR17">
            <v>56.400000000000006</v>
          </cell>
          <cell r="AS17">
            <v>12</v>
          </cell>
          <cell r="AT17">
            <v>10</v>
          </cell>
          <cell r="AU17">
            <v>14</v>
          </cell>
          <cell r="AV17">
            <v>24</v>
          </cell>
          <cell r="AW17">
            <v>18</v>
          </cell>
          <cell r="AX17">
            <v>8.4</v>
          </cell>
          <cell r="AY17">
            <v>33.6</v>
          </cell>
          <cell r="AZ17">
            <v>15</v>
          </cell>
          <cell r="BA17">
            <v>15</v>
          </cell>
          <cell r="BB17">
            <v>30</v>
          </cell>
          <cell r="BC17">
            <v>21</v>
          </cell>
          <cell r="BD17">
            <v>10.2</v>
          </cell>
          <cell r="BE17">
            <v>20.4</v>
          </cell>
          <cell r="BF17">
            <v>11</v>
          </cell>
          <cell r="BG17">
            <v>10</v>
          </cell>
          <cell r="BH17">
            <v>21</v>
          </cell>
          <cell r="BI17">
            <v>12</v>
          </cell>
          <cell r="BJ17">
            <v>6.6</v>
          </cell>
          <cell r="BK17">
            <v>13.2</v>
          </cell>
          <cell r="BL17">
            <v>19</v>
          </cell>
          <cell r="BM17">
            <v>19</v>
          </cell>
          <cell r="BN17">
            <v>38</v>
          </cell>
          <cell r="BO17">
            <v>57</v>
          </cell>
          <cell r="BP17">
            <v>19</v>
          </cell>
          <cell r="BQ17">
            <v>19</v>
          </cell>
          <cell r="BR17">
            <v>17</v>
          </cell>
          <cell r="BS17">
            <v>17</v>
          </cell>
          <cell r="BT17">
            <v>34</v>
          </cell>
          <cell r="BU17">
            <v>51</v>
          </cell>
          <cell r="BV17">
            <v>17</v>
          </cell>
          <cell r="BW17">
            <v>17</v>
          </cell>
          <cell r="BX17">
            <v>20</v>
          </cell>
          <cell r="BY17">
            <v>20</v>
          </cell>
          <cell r="BZ17">
            <v>40</v>
          </cell>
          <cell r="CA17">
            <v>60</v>
          </cell>
          <cell r="CB17">
            <v>20</v>
          </cell>
          <cell r="CC17">
            <v>20</v>
          </cell>
          <cell r="CD17">
            <v>18</v>
          </cell>
          <cell r="CE17">
            <v>18</v>
          </cell>
          <cell r="CF17">
            <v>36</v>
          </cell>
          <cell r="CG17">
            <v>48</v>
          </cell>
          <cell r="CH17">
            <v>16.8</v>
          </cell>
          <cell r="CI17">
            <v>16.8</v>
          </cell>
          <cell r="CJ17">
            <v>373.1666666666667</v>
          </cell>
          <cell r="CK17">
            <v>13.327380952380953</v>
          </cell>
          <cell r="CL17">
            <v>10</v>
          </cell>
          <cell r="CM17" t="str">
            <v>علوم</v>
          </cell>
          <cell r="CN17">
            <v>9</v>
          </cell>
          <cell r="CP17" t="str">
            <v>حبيب </v>
          </cell>
        </row>
        <row r="18">
          <cell r="D18">
            <v>11</v>
          </cell>
          <cell r="E18" t="str">
            <v>حبيب  منال</v>
          </cell>
          <cell r="F18">
            <v>16</v>
          </cell>
          <cell r="G18">
            <v>10</v>
          </cell>
          <cell r="H18">
            <v>10</v>
          </cell>
          <cell r="I18">
            <v>24</v>
          </cell>
          <cell r="J18">
            <v>36</v>
          </cell>
          <cell r="K18">
            <v>12</v>
          </cell>
          <cell r="L18">
            <v>60</v>
          </cell>
          <cell r="M18">
            <v>10</v>
          </cell>
          <cell r="N18">
            <v>10</v>
          </cell>
          <cell r="O18">
            <v>10</v>
          </cell>
          <cell r="P18">
            <v>20</v>
          </cell>
          <cell r="Q18">
            <v>6</v>
          </cell>
          <cell r="R18">
            <v>5.2</v>
          </cell>
          <cell r="S18">
            <v>15.600000000000001</v>
          </cell>
          <cell r="T18">
            <v>15</v>
          </cell>
          <cell r="U18">
            <v>9</v>
          </cell>
          <cell r="V18">
            <v>9</v>
          </cell>
          <cell r="W18">
            <v>22</v>
          </cell>
          <cell r="X18">
            <v>33</v>
          </cell>
          <cell r="Y18">
            <v>11</v>
          </cell>
          <cell r="Z18">
            <v>22</v>
          </cell>
          <cell r="AA18">
            <v>12</v>
          </cell>
          <cell r="AB18">
            <v>13</v>
          </cell>
          <cell r="AC18">
            <v>25</v>
          </cell>
          <cell r="AD18">
            <v>18</v>
          </cell>
          <cell r="AE18">
            <v>8.6</v>
          </cell>
          <cell r="AF18">
            <v>17.2</v>
          </cell>
          <cell r="AG18">
            <v>17</v>
          </cell>
          <cell r="AH18">
            <v>17</v>
          </cell>
          <cell r="AI18">
            <v>34</v>
          </cell>
          <cell r="AJ18">
            <v>46.5</v>
          </cell>
          <cell r="AK18">
            <v>16.1</v>
          </cell>
          <cell r="AL18">
            <v>16.1</v>
          </cell>
          <cell r="AM18">
            <v>17</v>
          </cell>
          <cell r="AN18">
            <v>17</v>
          </cell>
          <cell r="AO18">
            <v>34</v>
          </cell>
          <cell r="AP18">
            <v>45</v>
          </cell>
          <cell r="AQ18">
            <v>15.8</v>
          </cell>
          <cell r="AR18">
            <v>47.400000000000006</v>
          </cell>
          <cell r="AS18">
            <v>14</v>
          </cell>
          <cell r="AT18">
            <v>10</v>
          </cell>
          <cell r="AU18">
            <v>12</v>
          </cell>
          <cell r="AV18">
            <v>24</v>
          </cell>
          <cell r="AW18">
            <v>36</v>
          </cell>
          <cell r="AX18">
            <v>12</v>
          </cell>
          <cell r="AY18">
            <v>48</v>
          </cell>
          <cell r="AZ18">
            <v>17</v>
          </cell>
          <cell r="BA18">
            <v>16.5</v>
          </cell>
          <cell r="BB18">
            <v>33.5</v>
          </cell>
          <cell r="BC18">
            <v>36</v>
          </cell>
          <cell r="BD18">
            <v>13.9</v>
          </cell>
          <cell r="BE18">
            <v>27.8</v>
          </cell>
          <cell r="BF18">
            <v>16</v>
          </cell>
          <cell r="BG18">
            <v>14</v>
          </cell>
          <cell r="BH18">
            <v>30</v>
          </cell>
          <cell r="BI18">
            <v>39</v>
          </cell>
          <cell r="BJ18">
            <v>13.8</v>
          </cell>
          <cell r="BK18">
            <v>27.6</v>
          </cell>
          <cell r="BL18">
            <v>17</v>
          </cell>
          <cell r="BM18">
            <v>17</v>
          </cell>
          <cell r="BN18">
            <v>34</v>
          </cell>
          <cell r="BO18">
            <v>18</v>
          </cell>
          <cell r="BP18">
            <v>10.4</v>
          </cell>
          <cell r="BQ18">
            <v>10.4</v>
          </cell>
          <cell r="BR18">
            <v>16</v>
          </cell>
          <cell r="BS18">
            <v>16</v>
          </cell>
          <cell r="BT18">
            <v>32</v>
          </cell>
          <cell r="BU18">
            <v>48</v>
          </cell>
          <cell r="BV18">
            <v>16</v>
          </cell>
          <cell r="BW18">
            <v>16</v>
          </cell>
          <cell r="BX18">
            <v>20</v>
          </cell>
          <cell r="BY18">
            <v>18</v>
          </cell>
          <cell r="BZ18">
            <v>38</v>
          </cell>
          <cell r="CA18">
            <v>57</v>
          </cell>
          <cell r="CB18">
            <v>19</v>
          </cell>
          <cell r="CC18">
            <v>19</v>
          </cell>
          <cell r="CD18">
            <v>18</v>
          </cell>
          <cell r="CE18">
            <v>18</v>
          </cell>
          <cell r="CF18">
            <v>36</v>
          </cell>
          <cell r="CG18">
            <v>51</v>
          </cell>
          <cell r="CH18">
            <v>17.4</v>
          </cell>
          <cell r="CI18">
            <v>17.4</v>
          </cell>
          <cell r="CJ18">
            <v>344.5</v>
          </cell>
          <cell r="CK18">
            <v>12.303571428571429</v>
          </cell>
          <cell r="CL18">
            <v>11</v>
          </cell>
          <cell r="CM18" t="str">
            <v>آداب</v>
          </cell>
          <cell r="CN18">
            <v>9</v>
          </cell>
          <cell r="CP18" t="str">
            <v>حبيب </v>
          </cell>
        </row>
        <row r="19">
          <cell r="D19">
            <v>12</v>
          </cell>
          <cell r="E19" t="str">
            <v>حنة عمر</v>
          </cell>
          <cell r="F19">
            <v>9</v>
          </cell>
          <cell r="G19">
            <v>8</v>
          </cell>
          <cell r="H19">
            <v>7.5</v>
          </cell>
          <cell r="I19">
            <v>16.333333333333332</v>
          </cell>
          <cell r="J19">
            <v>16.5</v>
          </cell>
          <cell r="K19">
            <v>6.5666666666666655</v>
          </cell>
          <cell r="L19">
            <v>32.83333333333333</v>
          </cell>
          <cell r="M19">
            <v>8</v>
          </cell>
          <cell r="N19">
            <v>10</v>
          </cell>
          <cell r="O19">
            <v>11</v>
          </cell>
          <cell r="P19">
            <v>19.333333333333332</v>
          </cell>
          <cell r="Q19">
            <v>6</v>
          </cell>
          <cell r="R19">
            <v>5.066666666666666</v>
          </cell>
          <cell r="S19">
            <v>15.2</v>
          </cell>
          <cell r="T19">
            <v>13</v>
          </cell>
          <cell r="U19">
            <v>8.5</v>
          </cell>
          <cell r="V19">
            <v>8.5</v>
          </cell>
          <cell r="W19">
            <v>20</v>
          </cell>
          <cell r="X19">
            <v>24</v>
          </cell>
          <cell r="Y19">
            <v>8.8</v>
          </cell>
          <cell r="Z19">
            <v>17.6</v>
          </cell>
          <cell r="AA19">
            <v>10</v>
          </cell>
          <cell r="AB19">
            <v>6</v>
          </cell>
          <cell r="AC19">
            <v>16</v>
          </cell>
          <cell r="AD19">
            <v>9</v>
          </cell>
          <cell r="AE19">
            <v>5</v>
          </cell>
          <cell r="AF19">
            <v>10</v>
          </cell>
          <cell r="AG19">
            <v>15</v>
          </cell>
          <cell r="AH19">
            <v>14</v>
          </cell>
          <cell r="AI19">
            <v>29</v>
          </cell>
          <cell r="AJ19">
            <v>31.5</v>
          </cell>
          <cell r="AK19">
            <v>12.1</v>
          </cell>
          <cell r="AL19">
            <v>12.1</v>
          </cell>
          <cell r="AM19">
            <v>16</v>
          </cell>
          <cell r="AN19">
            <v>16</v>
          </cell>
          <cell r="AO19">
            <v>32</v>
          </cell>
          <cell r="AP19">
            <v>33</v>
          </cell>
          <cell r="AQ19">
            <v>13</v>
          </cell>
          <cell r="AR19">
            <v>39</v>
          </cell>
          <cell r="AS19">
            <v>12</v>
          </cell>
          <cell r="AT19">
            <v>9</v>
          </cell>
          <cell r="AU19">
            <v>10</v>
          </cell>
          <cell r="AV19">
            <v>20.666666666666668</v>
          </cell>
          <cell r="AW19">
            <v>7</v>
          </cell>
          <cell r="AX19">
            <v>5.533333333333333</v>
          </cell>
          <cell r="AY19">
            <v>22.133333333333333</v>
          </cell>
          <cell r="AZ19">
            <v>12</v>
          </cell>
          <cell r="BA19">
            <v>12</v>
          </cell>
          <cell r="BB19">
            <v>24</v>
          </cell>
          <cell r="BC19">
            <v>30</v>
          </cell>
          <cell r="BD19">
            <v>10.8</v>
          </cell>
          <cell r="BE19">
            <v>21.6</v>
          </cell>
          <cell r="BF19">
            <v>10</v>
          </cell>
          <cell r="BG19">
            <v>10</v>
          </cell>
          <cell r="BH19">
            <v>20</v>
          </cell>
          <cell r="BI19">
            <v>24</v>
          </cell>
          <cell r="BJ19">
            <v>8.8</v>
          </cell>
          <cell r="BK19">
            <v>17.6</v>
          </cell>
          <cell r="BL19">
            <v>15</v>
          </cell>
          <cell r="BM19">
            <v>14</v>
          </cell>
          <cell r="BN19">
            <v>29</v>
          </cell>
          <cell r="BO19">
            <v>9</v>
          </cell>
          <cell r="BP19">
            <v>7.6</v>
          </cell>
          <cell r="BQ19">
            <v>7.6</v>
          </cell>
          <cell r="BR19">
            <v>16</v>
          </cell>
          <cell r="BS19">
            <v>16</v>
          </cell>
          <cell r="BT19">
            <v>32</v>
          </cell>
          <cell r="BU19">
            <v>48</v>
          </cell>
          <cell r="BV19">
            <v>16</v>
          </cell>
          <cell r="BW19">
            <v>16</v>
          </cell>
          <cell r="BX19">
            <v>16</v>
          </cell>
          <cell r="BY19">
            <v>16</v>
          </cell>
          <cell r="BZ19">
            <v>32</v>
          </cell>
          <cell r="CA19">
            <v>48</v>
          </cell>
          <cell r="CB19">
            <v>16</v>
          </cell>
          <cell r="CC19">
            <v>16</v>
          </cell>
          <cell r="CD19">
            <v>16</v>
          </cell>
          <cell r="CE19">
            <v>15</v>
          </cell>
          <cell r="CF19">
            <v>31</v>
          </cell>
          <cell r="CG19">
            <v>48</v>
          </cell>
          <cell r="CH19">
            <v>15.8</v>
          </cell>
          <cell r="CI19">
            <v>15.8</v>
          </cell>
          <cell r="CJ19">
            <v>243.46666666666664</v>
          </cell>
          <cell r="CK19">
            <v>8.695238095238095</v>
          </cell>
          <cell r="CL19">
            <v>12</v>
          </cell>
          <cell r="CM19" t="str">
            <v>علوم</v>
          </cell>
          <cell r="CN19">
            <v>9</v>
          </cell>
          <cell r="CP19" t="str">
            <v>حنة</v>
          </cell>
        </row>
        <row r="20">
          <cell r="D20">
            <v>13</v>
          </cell>
          <cell r="E20" t="str">
            <v>خلفاوي أبوبكر الصديق</v>
          </cell>
          <cell r="F20">
            <v>18</v>
          </cell>
          <cell r="G20">
            <v>13</v>
          </cell>
          <cell r="H20">
            <v>13</v>
          </cell>
          <cell r="I20">
            <v>29.333333333333332</v>
          </cell>
          <cell r="J20">
            <v>49.5</v>
          </cell>
          <cell r="K20">
            <v>15.766666666666666</v>
          </cell>
          <cell r="L20">
            <v>78.83333333333333</v>
          </cell>
          <cell r="M20">
            <v>18</v>
          </cell>
          <cell r="N20">
            <v>20</v>
          </cell>
          <cell r="O20">
            <v>20</v>
          </cell>
          <cell r="P20">
            <v>38.666666666666664</v>
          </cell>
          <cell r="Q20">
            <v>52.5</v>
          </cell>
          <cell r="R20">
            <v>18.23333333333333</v>
          </cell>
          <cell r="S20">
            <v>54.69999999999999</v>
          </cell>
          <cell r="T20">
            <v>18</v>
          </cell>
          <cell r="U20">
            <v>16</v>
          </cell>
          <cell r="V20">
            <v>13</v>
          </cell>
          <cell r="W20">
            <v>31.333333333333332</v>
          </cell>
          <cell r="X20">
            <v>49.5</v>
          </cell>
          <cell r="Y20">
            <v>16.166666666666664</v>
          </cell>
          <cell r="Z20">
            <v>32.33333333333333</v>
          </cell>
          <cell r="AA20">
            <v>17</v>
          </cell>
          <cell r="AB20">
            <v>15</v>
          </cell>
          <cell r="AC20">
            <v>32</v>
          </cell>
          <cell r="AD20">
            <v>57</v>
          </cell>
          <cell r="AE20">
            <v>17.8</v>
          </cell>
          <cell r="AF20">
            <v>35.6</v>
          </cell>
          <cell r="AG20">
            <v>18</v>
          </cell>
          <cell r="AH20">
            <v>20</v>
          </cell>
          <cell r="AI20">
            <v>38</v>
          </cell>
          <cell r="AJ20">
            <v>60</v>
          </cell>
          <cell r="AK20">
            <v>19.6</v>
          </cell>
          <cell r="AL20">
            <v>19.6</v>
          </cell>
          <cell r="AM20">
            <v>20</v>
          </cell>
          <cell r="AN20">
            <v>20</v>
          </cell>
          <cell r="AO20">
            <v>40</v>
          </cell>
          <cell r="AP20">
            <v>57</v>
          </cell>
          <cell r="AQ20">
            <v>19.4</v>
          </cell>
          <cell r="AR20">
            <v>58.199999999999996</v>
          </cell>
          <cell r="AS20">
            <v>18</v>
          </cell>
          <cell r="AT20">
            <v>15</v>
          </cell>
          <cell r="AU20">
            <v>16</v>
          </cell>
          <cell r="AV20">
            <v>32.666666666666664</v>
          </cell>
          <cell r="AW20">
            <v>59</v>
          </cell>
          <cell r="AX20">
            <v>18.333333333333332</v>
          </cell>
          <cell r="AY20">
            <v>73.33333333333333</v>
          </cell>
          <cell r="AZ20">
            <v>19</v>
          </cell>
          <cell r="BA20">
            <v>18</v>
          </cell>
          <cell r="BB20">
            <v>37</v>
          </cell>
          <cell r="BC20">
            <v>57</v>
          </cell>
          <cell r="BD20">
            <v>18.8</v>
          </cell>
          <cell r="BE20">
            <v>37.6</v>
          </cell>
          <cell r="BF20">
            <v>12</v>
          </cell>
          <cell r="BG20">
            <v>12</v>
          </cell>
          <cell r="BH20">
            <v>24</v>
          </cell>
          <cell r="BI20">
            <v>30</v>
          </cell>
          <cell r="BJ20">
            <v>10.8</v>
          </cell>
          <cell r="BK20">
            <v>21.6</v>
          </cell>
          <cell r="BL20">
            <v>20</v>
          </cell>
          <cell r="BM20">
            <v>20</v>
          </cell>
          <cell r="BN20">
            <v>40</v>
          </cell>
          <cell r="BO20">
            <v>60</v>
          </cell>
          <cell r="BP20">
            <v>20</v>
          </cell>
          <cell r="BQ20">
            <v>20</v>
          </cell>
          <cell r="BR20">
            <v>19</v>
          </cell>
          <cell r="BS20">
            <v>19</v>
          </cell>
          <cell r="BT20">
            <v>38</v>
          </cell>
          <cell r="BU20">
            <v>57</v>
          </cell>
          <cell r="BV20">
            <v>19</v>
          </cell>
          <cell r="BW20">
            <v>19</v>
          </cell>
          <cell r="BX20">
            <v>20</v>
          </cell>
          <cell r="BY20">
            <v>20</v>
          </cell>
          <cell r="BZ20">
            <v>40</v>
          </cell>
          <cell r="CA20">
            <v>60</v>
          </cell>
          <cell r="CB20">
            <v>20</v>
          </cell>
          <cell r="CC20">
            <v>20</v>
          </cell>
          <cell r="CD20">
            <v>18</v>
          </cell>
          <cell r="CE20">
            <v>16</v>
          </cell>
          <cell r="CF20">
            <v>34</v>
          </cell>
          <cell r="CG20">
            <v>51</v>
          </cell>
          <cell r="CH20">
            <v>17</v>
          </cell>
          <cell r="CI20">
            <v>17</v>
          </cell>
          <cell r="CJ20">
            <v>487.79999999999995</v>
          </cell>
          <cell r="CK20">
            <v>17.42142857142857</v>
          </cell>
          <cell r="CL20">
            <v>13</v>
          </cell>
          <cell r="CM20" t="str">
            <v>آداب</v>
          </cell>
          <cell r="CN20">
            <v>9</v>
          </cell>
          <cell r="CP20" t="str">
            <v>خلفاوي</v>
          </cell>
        </row>
        <row r="21">
          <cell r="D21">
            <v>14</v>
          </cell>
          <cell r="E21" t="str">
            <v>دقمان علية</v>
          </cell>
          <cell r="F21">
            <v>13</v>
          </cell>
          <cell r="G21">
            <v>9.5</v>
          </cell>
          <cell r="H21">
            <v>9.5</v>
          </cell>
          <cell r="I21">
            <v>21.333333333333332</v>
          </cell>
          <cell r="J21">
            <v>28.5</v>
          </cell>
          <cell r="K21">
            <v>9.966666666666665</v>
          </cell>
          <cell r="L21">
            <v>49.83333333333333</v>
          </cell>
          <cell r="M21">
            <v>10</v>
          </cell>
          <cell r="N21">
            <v>10</v>
          </cell>
          <cell r="O21">
            <v>10</v>
          </cell>
          <cell r="P21">
            <v>20</v>
          </cell>
          <cell r="Q21">
            <v>13.5</v>
          </cell>
          <cell r="R21">
            <v>6.7</v>
          </cell>
          <cell r="S21">
            <v>20.1</v>
          </cell>
          <cell r="T21">
            <v>10</v>
          </cell>
          <cell r="W21">
            <v>6.666666666666667</v>
          </cell>
          <cell r="X21">
            <v>18</v>
          </cell>
          <cell r="Y21">
            <v>4.933333333333334</v>
          </cell>
          <cell r="Z21">
            <v>9.866666666666667</v>
          </cell>
          <cell r="AA21">
            <v>12</v>
          </cell>
          <cell r="AB21">
            <v>8.5</v>
          </cell>
          <cell r="AC21">
            <v>20.5</v>
          </cell>
          <cell r="AD21">
            <v>25.5</v>
          </cell>
          <cell r="AE21">
            <v>9.2</v>
          </cell>
          <cell r="AF21">
            <v>18.4</v>
          </cell>
          <cell r="AG21">
            <v>15</v>
          </cell>
          <cell r="AH21">
            <v>16</v>
          </cell>
          <cell r="AI21">
            <v>31</v>
          </cell>
          <cell r="AJ21">
            <v>15</v>
          </cell>
          <cell r="AK21">
            <v>9.2</v>
          </cell>
          <cell r="AL21">
            <v>9.2</v>
          </cell>
          <cell r="AM21">
            <v>15</v>
          </cell>
          <cell r="AN21">
            <v>15</v>
          </cell>
          <cell r="AO21">
            <v>30</v>
          </cell>
          <cell r="AP21">
            <v>21</v>
          </cell>
          <cell r="AQ21">
            <v>10.2</v>
          </cell>
          <cell r="AR21">
            <v>30.599999999999998</v>
          </cell>
          <cell r="AS21">
            <v>8</v>
          </cell>
          <cell r="AT21">
            <v>5</v>
          </cell>
          <cell r="AU21">
            <v>10</v>
          </cell>
          <cell r="AV21">
            <v>15.333333333333334</v>
          </cell>
          <cell r="AW21">
            <v>6</v>
          </cell>
          <cell r="AX21">
            <v>4.2666666666666675</v>
          </cell>
          <cell r="AY21">
            <v>17.06666666666667</v>
          </cell>
          <cell r="AZ21">
            <v>10</v>
          </cell>
          <cell r="BA21">
            <v>10</v>
          </cell>
          <cell r="BB21">
            <v>20</v>
          </cell>
          <cell r="BC21">
            <v>45</v>
          </cell>
          <cell r="BD21">
            <v>13</v>
          </cell>
          <cell r="BE21">
            <v>26</v>
          </cell>
          <cell r="BF21">
            <v>16</v>
          </cell>
          <cell r="BG21">
            <v>14</v>
          </cell>
          <cell r="BH21">
            <v>30</v>
          </cell>
          <cell r="BI21">
            <v>39</v>
          </cell>
          <cell r="BJ21">
            <v>13.8</v>
          </cell>
          <cell r="BK21">
            <v>27.6</v>
          </cell>
          <cell r="BL21">
            <v>13</v>
          </cell>
          <cell r="BM21">
            <v>12</v>
          </cell>
          <cell r="BN21">
            <v>25</v>
          </cell>
          <cell r="BO21">
            <v>9</v>
          </cell>
          <cell r="BP21">
            <v>6.8</v>
          </cell>
          <cell r="BQ21">
            <v>6.8</v>
          </cell>
          <cell r="BR21">
            <v>18</v>
          </cell>
          <cell r="BS21">
            <v>18</v>
          </cell>
          <cell r="BT21">
            <v>36</v>
          </cell>
          <cell r="BU21">
            <v>54</v>
          </cell>
          <cell r="BV21">
            <v>18</v>
          </cell>
          <cell r="BW21">
            <v>18</v>
          </cell>
          <cell r="BX21">
            <v>18</v>
          </cell>
          <cell r="BY21">
            <v>18</v>
          </cell>
          <cell r="BZ21">
            <v>36</v>
          </cell>
          <cell r="CA21">
            <v>54</v>
          </cell>
          <cell r="CB21">
            <v>18</v>
          </cell>
          <cell r="CC21">
            <v>18</v>
          </cell>
          <cell r="CD21">
            <v>16</v>
          </cell>
          <cell r="CE21">
            <v>14</v>
          </cell>
          <cell r="CF21">
            <v>30</v>
          </cell>
          <cell r="CG21">
            <v>48</v>
          </cell>
          <cell r="CH21">
            <v>15.6</v>
          </cell>
          <cell r="CI21">
            <v>15.6</v>
          </cell>
          <cell r="CJ21">
            <v>267.06666666666666</v>
          </cell>
          <cell r="CK21">
            <v>9.538095238095238</v>
          </cell>
          <cell r="CL21">
            <v>14</v>
          </cell>
          <cell r="CM21" t="str">
            <v>علوم</v>
          </cell>
          <cell r="CN21">
            <v>9</v>
          </cell>
          <cell r="CP21" t="str">
            <v>دقمان</v>
          </cell>
        </row>
        <row r="22">
          <cell r="D22">
            <v>15</v>
          </cell>
          <cell r="E22" t="str">
            <v>رقيق فتيحة منال</v>
          </cell>
          <cell r="F22">
            <v>16</v>
          </cell>
          <cell r="G22">
            <v>10</v>
          </cell>
          <cell r="H22">
            <v>10</v>
          </cell>
          <cell r="I22">
            <v>24</v>
          </cell>
          <cell r="J22">
            <v>36</v>
          </cell>
          <cell r="K22">
            <v>12</v>
          </cell>
          <cell r="L22">
            <v>60</v>
          </cell>
          <cell r="M22">
            <v>16</v>
          </cell>
          <cell r="N22">
            <v>14</v>
          </cell>
          <cell r="O22">
            <v>14</v>
          </cell>
          <cell r="P22">
            <v>29.333333333333332</v>
          </cell>
          <cell r="Q22">
            <v>36</v>
          </cell>
          <cell r="R22">
            <v>13.066666666666666</v>
          </cell>
          <cell r="S22">
            <v>39.2</v>
          </cell>
          <cell r="T22">
            <v>15</v>
          </cell>
          <cell r="U22">
            <v>5.5</v>
          </cell>
          <cell r="V22">
            <v>10.5</v>
          </cell>
          <cell r="W22">
            <v>20.666666666666668</v>
          </cell>
          <cell r="X22">
            <v>48</v>
          </cell>
          <cell r="Y22">
            <v>13.733333333333334</v>
          </cell>
          <cell r="Z22">
            <v>27.46666666666667</v>
          </cell>
          <cell r="AA22">
            <v>17</v>
          </cell>
          <cell r="AB22">
            <v>16</v>
          </cell>
          <cell r="AC22">
            <v>33</v>
          </cell>
          <cell r="AD22">
            <v>54</v>
          </cell>
          <cell r="AE22">
            <v>17.4</v>
          </cell>
          <cell r="AF22">
            <v>34.8</v>
          </cell>
          <cell r="AG22">
            <v>19</v>
          </cell>
          <cell r="AH22">
            <v>20</v>
          </cell>
          <cell r="AI22">
            <v>39</v>
          </cell>
          <cell r="AJ22">
            <v>48</v>
          </cell>
          <cell r="AK22">
            <v>17.4</v>
          </cell>
          <cell r="AL22">
            <v>17.4</v>
          </cell>
          <cell r="AM22">
            <v>20</v>
          </cell>
          <cell r="AN22">
            <v>20</v>
          </cell>
          <cell r="AO22">
            <v>40</v>
          </cell>
          <cell r="AP22">
            <v>39</v>
          </cell>
          <cell r="AQ22">
            <v>15.8</v>
          </cell>
          <cell r="AR22">
            <v>47.400000000000006</v>
          </cell>
          <cell r="AS22">
            <v>14</v>
          </cell>
          <cell r="AT22">
            <v>13</v>
          </cell>
          <cell r="AU22">
            <v>15</v>
          </cell>
          <cell r="AV22">
            <v>28</v>
          </cell>
          <cell r="AW22">
            <v>22</v>
          </cell>
          <cell r="AX22">
            <v>10</v>
          </cell>
          <cell r="AY22">
            <v>40</v>
          </cell>
          <cell r="AZ22">
            <v>17</v>
          </cell>
          <cell r="BA22">
            <v>17.5</v>
          </cell>
          <cell r="BB22">
            <v>34.5</v>
          </cell>
          <cell r="BC22">
            <v>51</v>
          </cell>
          <cell r="BD22">
            <v>17.1</v>
          </cell>
          <cell r="BE22">
            <v>34.2</v>
          </cell>
          <cell r="BF22">
            <v>12</v>
          </cell>
          <cell r="BG22">
            <v>11</v>
          </cell>
          <cell r="BH22">
            <v>23</v>
          </cell>
          <cell r="BI22">
            <v>27</v>
          </cell>
          <cell r="BJ22">
            <v>10</v>
          </cell>
          <cell r="BK22">
            <v>20</v>
          </cell>
          <cell r="BL22">
            <v>18</v>
          </cell>
          <cell r="BM22">
            <v>18</v>
          </cell>
          <cell r="BN22">
            <v>36</v>
          </cell>
          <cell r="BO22">
            <v>54</v>
          </cell>
          <cell r="BP22">
            <v>18</v>
          </cell>
          <cell r="BQ22">
            <v>18</v>
          </cell>
          <cell r="BR22">
            <v>20</v>
          </cell>
          <cell r="BS22">
            <v>20</v>
          </cell>
          <cell r="BT22">
            <v>40</v>
          </cell>
          <cell r="BU22">
            <v>60</v>
          </cell>
          <cell r="BV22">
            <v>20</v>
          </cell>
          <cell r="BW22">
            <v>20</v>
          </cell>
          <cell r="BX22">
            <v>18</v>
          </cell>
          <cell r="BY22">
            <v>18</v>
          </cell>
          <cell r="BZ22">
            <v>36</v>
          </cell>
          <cell r="CA22">
            <v>54</v>
          </cell>
          <cell r="CB22">
            <v>18</v>
          </cell>
          <cell r="CC22">
            <v>18</v>
          </cell>
          <cell r="CD22">
            <v>18</v>
          </cell>
          <cell r="CE22">
            <v>16</v>
          </cell>
          <cell r="CF22">
            <v>34</v>
          </cell>
          <cell r="CG22">
            <v>48</v>
          </cell>
          <cell r="CH22">
            <v>16.4</v>
          </cell>
          <cell r="CI22">
            <v>16.4</v>
          </cell>
          <cell r="CJ22">
            <v>392.8666666666666</v>
          </cell>
          <cell r="CK22">
            <v>14.03095238095238</v>
          </cell>
          <cell r="CL22">
            <v>15</v>
          </cell>
          <cell r="CM22" t="str">
            <v>آداب</v>
          </cell>
          <cell r="CN22">
            <v>9</v>
          </cell>
          <cell r="CP22" t="str">
            <v>رقيق</v>
          </cell>
        </row>
        <row r="23">
          <cell r="D23">
            <v>16</v>
          </cell>
          <cell r="E23" t="str">
            <v>رويبح فريحة غادة</v>
          </cell>
          <cell r="F23">
            <v>18</v>
          </cell>
          <cell r="G23">
            <v>15.5</v>
          </cell>
          <cell r="H23">
            <v>16</v>
          </cell>
          <cell r="I23">
            <v>33</v>
          </cell>
          <cell r="J23">
            <v>54</v>
          </cell>
          <cell r="K23">
            <v>17.4</v>
          </cell>
          <cell r="L23">
            <v>87</v>
          </cell>
          <cell r="M23">
            <v>18</v>
          </cell>
          <cell r="N23">
            <v>20</v>
          </cell>
          <cell r="O23">
            <v>18</v>
          </cell>
          <cell r="P23">
            <v>37.333333333333336</v>
          </cell>
          <cell r="Q23">
            <v>36</v>
          </cell>
          <cell r="R23">
            <v>14.666666666666668</v>
          </cell>
          <cell r="S23">
            <v>44</v>
          </cell>
          <cell r="T23">
            <v>17</v>
          </cell>
          <cell r="U23">
            <v>18.5</v>
          </cell>
          <cell r="V23">
            <v>10.5</v>
          </cell>
          <cell r="W23">
            <v>30.666666666666668</v>
          </cell>
          <cell r="X23">
            <v>39</v>
          </cell>
          <cell r="Y23">
            <v>13.933333333333334</v>
          </cell>
          <cell r="Z23">
            <v>27.866666666666667</v>
          </cell>
          <cell r="AA23">
            <v>18</v>
          </cell>
          <cell r="AB23">
            <v>20</v>
          </cell>
          <cell r="AC23">
            <v>38</v>
          </cell>
          <cell r="AD23">
            <v>58.5</v>
          </cell>
          <cell r="AE23">
            <v>19.3</v>
          </cell>
          <cell r="AF23">
            <v>38.6</v>
          </cell>
          <cell r="AG23">
            <v>19</v>
          </cell>
          <cell r="AH23">
            <v>20</v>
          </cell>
          <cell r="AI23">
            <v>39</v>
          </cell>
          <cell r="AJ23">
            <v>60</v>
          </cell>
          <cell r="AK23">
            <v>19.8</v>
          </cell>
          <cell r="AL23">
            <v>19.8</v>
          </cell>
          <cell r="AM23">
            <v>20</v>
          </cell>
          <cell r="AN23">
            <v>20</v>
          </cell>
          <cell r="AO23">
            <v>40</v>
          </cell>
          <cell r="AP23">
            <v>39</v>
          </cell>
          <cell r="AQ23">
            <v>15.8</v>
          </cell>
          <cell r="AR23">
            <v>47.400000000000006</v>
          </cell>
          <cell r="AS23">
            <v>18</v>
          </cell>
          <cell r="AT23">
            <v>19</v>
          </cell>
          <cell r="AU23">
            <v>15</v>
          </cell>
          <cell r="AV23">
            <v>34.666666666666664</v>
          </cell>
          <cell r="AW23">
            <v>60</v>
          </cell>
          <cell r="AX23">
            <v>18.93333333333333</v>
          </cell>
          <cell r="AY23">
            <v>75.73333333333332</v>
          </cell>
          <cell r="AZ23">
            <v>17</v>
          </cell>
          <cell r="BA23">
            <v>16</v>
          </cell>
          <cell r="BB23">
            <v>33</v>
          </cell>
          <cell r="BC23">
            <v>46.5</v>
          </cell>
          <cell r="BD23">
            <v>15.9</v>
          </cell>
          <cell r="BE23">
            <v>31.8</v>
          </cell>
          <cell r="BF23">
            <v>12</v>
          </cell>
          <cell r="BG23">
            <v>11</v>
          </cell>
          <cell r="BH23">
            <v>23</v>
          </cell>
          <cell r="BI23">
            <v>27</v>
          </cell>
          <cell r="BJ23">
            <v>10</v>
          </cell>
          <cell r="BK23">
            <v>20</v>
          </cell>
          <cell r="BL23">
            <v>20</v>
          </cell>
          <cell r="BM23">
            <v>20</v>
          </cell>
          <cell r="BN23">
            <v>40</v>
          </cell>
          <cell r="BO23">
            <v>60</v>
          </cell>
          <cell r="BP23">
            <v>20</v>
          </cell>
          <cell r="BQ23">
            <v>20</v>
          </cell>
          <cell r="BR23">
            <v>19</v>
          </cell>
          <cell r="BS23">
            <v>19</v>
          </cell>
          <cell r="BT23">
            <v>38</v>
          </cell>
          <cell r="BU23">
            <v>57</v>
          </cell>
          <cell r="BV23">
            <v>19</v>
          </cell>
          <cell r="BW23">
            <v>19</v>
          </cell>
          <cell r="BX23">
            <v>20</v>
          </cell>
          <cell r="BY23">
            <v>20</v>
          </cell>
          <cell r="BZ23">
            <v>40</v>
          </cell>
          <cell r="CA23">
            <v>60</v>
          </cell>
          <cell r="CB23">
            <v>20</v>
          </cell>
          <cell r="CC23">
            <v>20</v>
          </cell>
          <cell r="CD23">
            <v>18</v>
          </cell>
          <cell r="CE23">
            <v>18</v>
          </cell>
          <cell r="CF23">
            <v>36</v>
          </cell>
          <cell r="CG23">
            <v>54</v>
          </cell>
          <cell r="CH23">
            <v>18</v>
          </cell>
          <cell r="CI23">
            <v>18</v>
          </cell>
          <cell r="CJ23">
            <v>469.2</v>
          </cell>
          <cell r="CK23">
            <v>16.757142857142856</v>
          </cell>
          <cell r="CL23">
            <v>16</v>
          </cell>
          <cell r="CM23" t="str">
            <v>علوم</v>
          </cell>
          <cell r="CN23">
            <v>10</v>
          </cell>
          <cell r="CP23" t="str">
            <v>رويبح</v>
          </cell>
        </row>
        <row r="24">
          <cell r="D24">
            <v>17</v>
          </cell>
          <cell r="E24" t="str">
            <v>رويبح صلاح محمد</v>
          </cell>
          <cell r="F24">
            <v>9</v>
          </cell>
          <cell r="G24">
            <v>15</v>
          </cell>
          <cell r="H24">
            <v>6</v>
          </cell>
          <cell r="I24">
            <v>20</v>
          </cell>
          <cell r="J24">
            <v>33</v>
          </cell>
          <cell r="K24">
            <v>10.6</v>
          </cell>
          <cell r="L24">
            <v>53</v>
          </cell>
          <cell r="M24">
            <v>10</v>
          </cell>
          <cell r="N24">
            <v>8</v>
          </cell>
          <cell r="O24">
            <v>7</v>
          </cell>
          <cell r="P24">
            <v>16.666666666666668</v>
          </cell>
          <cell r="Q24">
            <v>6</v>
          </cell>
          <cell r="R24">
            <v>4.533333333333333</v>
          </cell>
          <cell r="S24">
            <v>13.6</v>
          </cell>
          <cell r="T24">
            <v>14</v>
          </cell>
          <cell r="U24">
            <v>5.5</v>
          </cell>
          <cell r="V24">
            <v>7.5</v>
          </cell>
          <cell r="W24">
            <v>18</v>
          </cell>
          <cell r="X24">
            <v>12</v>
          </cell>
          <cell r="Y24">
            <v>6</v>
          </cell>
          <cell r="Z24">
            <v>12</v>
          </cell>
          <cell r="AA24">
            <v>13</v>
          </cell>
          <cell r="AB24">
            <v>9</v>
          </cell>
          <cell r="AC24">
            <v>22</v>
          </cell>
          <cell r="AD24">
            <v>27</v>
          </cell>
          <cell r="AE24">
            <v>9.8</v>
          </cell>
          <cell r="AF24">
            <v>19.6</v>
          </cell>
          <cell r="AG24">
            <v>12</v>
          </cell>
          <cell r="AH24">
            <v>14</v>
          </cell>
          <cell r="AI24">
            <v>26</v>
          </cell>
          <cell r="AJ24">
            <v>12</v>
          </cell>
          <cell r="AK24">
            <v>7.6</v>
          </cell>
          <cell r="AL24">
            <v>7.6</v>
          </cell>
          <cell r="AM24">
            <v>13</v>
          </cell>
          <cell r="AN24">
            <v>13</v>
          </cell>
          <cell r="AO24">
            <v>26</v>
          </cell>
          <cell r="AP24">
            <v>15</v>
          </cell>
          <cell r="AQ24">
            <v>8.2</v>
          </cell>
          <cell r="AR24">
            <v>24.599999999999998</v>
          </cell>
          <cell r="AS24">
            <v>9</v>
          </cell>
          <cell r="AT24">
            <v>8</v>
          </cell>
          <cell r="AU24">
            <v>10</v>
          </cell>
          <cell r="AV24">
            <v>18</v>
          </cell>
          <cell r="AW24">
            <v>9</v>
          </cell>
          <cell r="AX24">
            <v>5.4</v>
          </cell>
          <cell r="AY24">
            <v>21.6</v>
          </cell>
          <cell r="AZ24">
            <v>10</v>
          </cell>
          <cell r="BA24">
            <v>10.5</v>
          </cell>
          <cell r="BB24">
            <v>20.5</v>
          </cell>
          <cell r="BC24">
            <v>27</v>
          </cell>
          <cell r="BD24">
            <v>9.5</v>
          </cell>
          <cell r="BE24">
            <v>19</v>
          </cell>
          <cell r="BF24">
            <v>12</v>
          </cell>
          <cell r="BG24">
            <v>12</v>
          </cell>
          <cell r="BH24">
            <v>24</v>
          </cell>
          <cell r="BI24">
            <v>30</v>
          </cell>
          <cell r="BJ24">
            <v>10.8</v>
          </cell>
          <cell r="BK24">
            <v>21.6</v>
          </cell>
          <cell r="BL24">
            <v>15</v>
          </cell>
          <cell r="BM24">
            <v>14</v>
          </cell>
          <cell r="BN24">
            <v>29</v>
          </cell>
          <cell r="BO24">
            <v>21</v>
          </cell>
          <cell r="BP24">
            <v>10</v>
          </cell>
          <cell r="BQ24">
            <v>10</v>
          </cell>
          <cell r="BR24">
            <v>14</v>
          </cell>
          <cell r="BS24">
            <v>14</v>
          </cell>
          <cell r="BT24">
            <v>28</v>
          </cell>
          <cell r="BU24">
            <v>42</v>
          </cell>
          <cell r="BV24">
            <v>14</v>
          </cell>
          <cell r="BW24">
            <v>14</v>
          </cell>
          <cell r="BX24">
            <v>18</v>
          </cell>
          <cell r="BY24">
            <v>20</v>
          </cell>
          <cell r="BZ24">
            <v>38</v>
          </cell>
          <cell r="CA24">
            <v>57</v>
          </cell>
          <cell r="CB24">
            <v>19</v>
          </cell>
          <cell r="CC24">
            <v>19</v>
          </cell>
          <cell r="CD24">
            <v>18</v>
          </cell>
          <cell r="CE24">
            <v>18</v>
          </cell>
          <cell r="CF24">
            <v>36</v>
          </cell>
          <cell r="CG24">
            <v>51</v>
          </cell>
          <cell r="CH24">
            <v>17.4</v>
          </cell>
          <cell r="CI24">
            <v>17.4</v>
          </cell>
          <cell r="CJ24">
            <v>252.99999999999997</v>
          </cell>
          <cell r="CK24">
            <v>9.035714285714285</v>
          </cell>
          <cell r="CL24">
            <v>17</v>
          </cell>
          <cell r="CM24" t="str">
            <v>آداب</v>
          </cell>
          <cell r="CN24">
            <v>10</v>
          </cell>
          <cell r="CP24" t="str">
            <v>رويبح</v>
          </cell>
        </row>
        <row r="25">
          <cell r="D25">
            <v>18</v>
          </cell>
          <cell r="E25" t="str">
            <v>زايري نعيمة</v>
          </cell>
          <cell r="F25">
            <v>13</v>
          </cell>
          <cell r="G25">
            <v>12</v>
          </cell>
          <cell r="H25">
            <v>4</v>
          </cell>
          <cell r="I25">
            <v>19.333333333333332</v>
          </cell>
          <cell r="J25">
            <v>30</v>
          </cell>
          <cell r="K25">
            <v>9.866666666666665</v>
          </cell>
          <cell r="L25">
            <v>49.33333333333333</v>
          </cell>
          <cell r="M25">
            <v>8</v>
          </cell>
          <cell r="N25">
            <v>8</v>
          </cell>
          <cell r="O25">
            <v>8</v>
          </cell>
          <cell r="P25">
            <v>16</v>
          </cell>
          <cell r="Q25">
            <v>21</v>
          </cell>
          <cell r="R25">
            <v>7.4</v>
          </cell>
          <cell r="S25">
            <v>22.200000000000003</v>
          </cell>
          <cell r="T25">
            <v>13</v>
          </cell>
          <cell r="U25">
            <v>9.5</v>
          </cell>
          <cell r="V25">
            <v>5</v>
          </cell>
          <cell r="W25">
            <v>18.333333333333332</v>
          </cell>
          <cell r="X25">
            <v>37.5</v>
          </cell>
          <cell r="Y25">
            <v>11.166666666666666</v>
          </cell>
          <cell r="Z25">
            <v>22.333333333333332</v>
          </cell>
          <cell r="AA25">
            <v>13</v>
          </cell>
          <cell r="AB25">
            <v>7</v>
          </cell>
          <cell r="AC25">
            <v>20</v>
          </cell>
          <cell r="AD25">
            <v>36</v>
          </cell>
          <cell r="AE25">
            <v>11.2</v>
          </cell>
          <cell r="AF25">
            <v>22.4</v>
          </cell>
          <cell r="AG25">
            <v>15</v>
          </cell>
          <cell r="AH25">
            <v>16</v>
          </cell>
          <cell r="AI25">
            <v>31</v>
          </cell>
          <cell r="AJ25">
            <v>30</v>
          </cell>
          <cell r="AK25">
            <v>12.2</v>
          </cell>
          <cell r="AL25">
            <v>12.2</v>
          </cell>
          <cell r="AM25">
            <v>16</v>
          </cell>
          <cell r="AN25">
            <v>16</v>
          </cell>
          <cell r="AO25">
            <v>32</v>
          </cell>
          <cell r="AP25">
            <v>6</v>
          </cell>
          <cell r="AQ25">
            <v>7.6</v>
          </cell>
          <cell r="AR25">
            <v>22.799999999999997</v>
          </cell>
          <cell r="AS25">
            <v>12</v>
          </cell>
          <cell r="AT25">
            <v>10</v>
          </cell>
          <cell r="AU25">
            <v>10</v>
          </cell>
          <cell r="AV25">
            <v>21.333333333333332</v>
          </cell>
          <cell r="AW25">
            <v>1</v>
          </cell>
          <cell r="AX25">
            <v>4.466666666666667</v>
          </cell>
          <cell r="AY25">
            <v>17.866666666666667</v>
          </cell>
          <cell r="AZ25">
            <v>12</v>
          </cell>
          <cell r="BA25">
            <v>15</v>
          </cell>
          <cell r="BB25">
            <v>27</v>
          </cell>
          <cell r="BC25">
            <v>30</v>
          </cell>
          <cell r="BD25">
            <v>11.4</v>
          </cell>
          <cell r="BE25">
            <v>22.8</v>
          </cell>
          <cell r="BF25">
            <v>11</v>
          </cell>
          <cell r="BG25">
            <v>11</v>
          </cell>
          <cell r="BH25">
            <v>22</v>
          </cell>
          <cell r="BI25">
            <v>24</v>
          </cell>
          <cell r="BJ25">
            <v>9.2</v>
          </cell>
          <cell r="BK25">
            <v>18.4</v>
          </cell>
          <cell r="BL25">
            <v>15</v>
          </cell>
          <cell r="BM25">
            <v>14</v>
          </cell>
          <cell r="BN25">
            <v>29</v>
          </cell>
          <cell r="BO25">
            <v>27</v>
          </cell>
          <cell r="BP25">
            <v>11.2</v>
          </cell>
          <cell r="BQ25">
            <v>11.2</v>
          </cell>
          <cell r="BR25">
            <v>14</v>
          </cell>
          <cell r="BS25">
            <v>14</v>
          </cell>
          <cell r="BT25">
            <v>28</v>
          </cell>
          <cell r="BU25">
            <v>42</v>
          </cell>
          <cell r="BV25">
            <v>14</v>
          </cell>
          <cell r="BW25">
            <v>14</v>
          </cell>
          <cell r="BX25">
            <v>20</v>
          </cell>
          <cell r="BY25">
            <v>16</v>
          </cell>
          <cell r="BZ25">
            <v>36</v>
          </cell>
          <cell r="CA25">
            <v>54</v>
          </cell>
          <cell r="CB25">
            <v>18</v>
          </cell>
          <cell r="CC25">
            <v>18</v>
          </cell>
          <cell r="CD25">
            <v>18</v>
          </cell>
          <cell r="CE25">
            <v>18</v>
          </cell>
          <cell r="CF25">
            <v>36</v>
          </cell>
          <cell r="CG25">
            <v>54</v>
          </cell>
          <cell r="CH25">
            <v>18</v>
          </cell>
          <cell r="CI25">
            <v>18</v>
          </cell>
          <cell r="CJ25">
            <v>271.53333333333336</v>
          </cell>
          <cell r="CK25">
            <v>9.697619047619048</v>
          </cell>
          <cell r="CL25">
            <v>18</v>
          </cell>
          <cell r="CM25" t="str">
            <v>علوم</v>
          </cell>
          <cell r="CN25">
            <v>10</v>
          </cell>
          <cell r="CP25" t="str">
            <v>زايري</v>
          </cell>
        </row>
        <row r="26">
          <cell r="D26">
            <v>19</v>
          </cell>
          <cell r="E26" t="str">
            <v>زلوف حليمة</v>
          </cell>
          <cell r="F26">
            <v>17</v>
          </cell>
          <cell r="G26">
            <v>13</v>
          </cell>
          <cell r="H26">
            <v>13</v>
          </cell>
          <cell r="I26">
            <v>28.666666666666668</v>
          </cell>
          <cell r="J26">
            <v>40.5</v>
          </cell>
          <cell r="K26">
            <v>13.833333333333334</v>
          </cell>
          <cell r="L26">
            <v>69.16666666666667</v>
          </cell>
          <cell r="M26">
            <v>16</v>
          </cell>
          <cell r="N26">
            <v>14</v>
          </cell>
          <cell r="O26">
            <v>13</v>
          </cell>
          <cell r="P26">
            <v>28.666666666666668</v>
          </cell>
          <cell r="Q26">
            <v>10.5</v>
          </cell>
          <cell r="R26">
            <v>7.833333333333334</v>
          </cell>
          <cell r="S26">
            <v>23.5</v>
          </cell>
          <cell r="T26">
            <v>15</v>
          </cell>
          <cell r="U26">
            <v>9</v>
          </cell>
          <cell r="V26">
            <v>9</v>
          </cell>
          <cell r="W26">
            <v>22</v>
          </cell>
          <cell r="X26">
            <v>30</v>
          </cell>
          <cell r="Y26">
            <v>10.4</v>
          </cell>
          <cell r="Z26">
            <v>20.8</v>
          </cell>
          <cell r="AA26">
            <v>15</v>
          </cell>
          <cell r="AB26">
            <v>14</v>
          </cell>
          <cell r="AC26">
            <v>29</v>
          </cell>
          <cell r="AD26">
            <v>45</v>
          </cell>
          <cell r="AE26">
            <v>14.8</v>
          </cell>
          <cell r="AF26">
            <v>29.6</v>
          </cell>
          <cell r="AG26">
            <v>18</v>
          </cell>
          <cell r="AH26">
            <v>20</v>
          </cell>
          <cell r="AI26">
            <v>38</v>
          </cell>
          <cell r="AJ26">
            <v>57</v>
          </cell>
          <cell r="AK26">
            <v>19</v>
          </cell>
          <cell r="AL26">
            <v>19</v>
          </cell>
          <cell r="AM26">
            <v>19</v>
          </cell>
          <cell r="AN26">
            <v>19</v>
          </cell>
          <cell r="AO26">
            <v>38</v>
          </cell>
          <cell r="AP26">
            <v>15</v>
          </cell>
          <cell r="AQ26">
            <v>10.6</v>
          </cell>
          <cell r="AR26">
            <v>31.799999999999997</v>
          </cell>
          <cell r="AS26">
            <v>15</v>
          </cell>
          <cell r="AT26">
            <v>14</v>
          </cell>
          <cell r="AU26">
            <v>15</v>
          </cell>
          <cell r="AV26">
            <v>29.333333333333332</v>
          </cell>
          <cell r="AW26">
            <v>38</v>
          </cell>
          <cell r="AX26">
            <v>13.466666666666665</v>
          </cell>
          <cell r="AY26">
            <v>53.86666666666666</v>
          </cell>
          <cell r="AZ26">
            <v>14</v>
          </cell>
          <cell r="BA26">
            <v>12</v>
          </cell>
          <cell r="BB26">
            <v>26</v>
          </cell>
          <cell r="BC26">
            <v>34.5</v>
          </cell>
          <cell r="BD26">
            <v>12.1</v>
          </cell>
          <cell r="BE26">
            <v>24.2</v>
          </cell>
          <cell r="BF26">
            <v>11</v>
          </cell>
          <cell r="BG26">
            <v>10</v>
          </cell>
          <cell r="BH26">
            <v>21</v>
          </cell>
          <cell r="BI26">
            <v>15</v>
          </cell>
          <cell r="BJ26">
            <v>7.2</v>
          </cell>
          <cell r="BK26">
            <v>14.4</v>
          </cell>
          <cell r="BL26">
            <v>15</v>
          </cell>
          <cell r="BM26">
            <v>15</v>
          </cell>
          <cell r="BN26">
            <v>30</v>
          </cell>
          <cell r="BO26">
            <v>18</v>
          </cell>
          <cell r="BP26">
            <v>9.6</v>
          </cell>
          <cell r="BQ26">
            <v>9.6</v>
          </cell>
          <cell r="BR26">
            <v>19</v>
          </cell>
          <cell r="BS26">
            <v>19</v>
          </cell>
          <cell r="BT26">
            <v>38</v>
          </cell>
          <cell r="BU26">
            <v>57</v>
          </cell>
          <cell r="BV26">
            <v>19</v>
          </cell>
          <cell r="BW26">
            <v>19</v>
          </cell>
          <cell r="BX26">
            <v>18</v>
          </cell>
          <cell r="BY26">
            <v>18</v>
          </cell>
          <cell r="BZ26">
            <v>36</v>
          </cell>
          <cell r="CA26">
            <v>54</v>
          </cell>
          <cell r="CB26">
            <v>18</v>
          </cell>
          <cell r="CC26">
            <v>18</v>
          </cell>
          <cell r="CD26">
            <v>18</v>
          </cell>
          <cell r="CE26">
            <v>18</v>
          </cell>
          <cell r="CF26">
            <v>36</v>
          </cell>
          <cell r="CG26">
            <v>51</v>
          </cell>
          <cell r="CH26">
            <v>17.4</v>
          </cell>
          <cell r="CI26">
            <v>17.4</v>
          </cell>
          <cell r="CJ26">
            <v>350.3333333333333</v>
          </cell>
          <cell r="CK26">
            <v>12.511904761904761</v>
          </cell>
          <cell r="CL26">
            <v>19</v>
          </cell>
          <cell r="CM26" t="str">
            <v>علوم</v>
          </cell>
          <cell r="CN26">
            <v>10</v>
          </cell>
          <cell r="CP26" t="str">
            <v>زلوف</v>
          </cell>
        </row>
        <row r="27">
          <cell r="D27">
            <v>20</v>
          </cell>
          <cell r="E27" t="str">
            <v>سلت عيشة</v>
          </cell>
          <cell r="F27">
            <v>14</v>
          </cell>
          <cell r="G27">
            <v>7.5</v>
          </cell>
          <cell r="H27">
            <v>5</v>
          </cell>
          <cell r="I27">
            <v>17.666666666666668</v>
          </cell>
          <cell r="J27">
            <v>25.5</v>
          </cell>
          <cell r="K27">
            <v>8.633333333333335</v>
          </cell>
          <cell r="L27">
            <v>43.16666666666667</v>
          </cell>
          <cell r="M27">
            <v>10</v>
          </cell>
          <cell r="N27">
            <v>10</v>
          </cell>
          <cell r="O27">
            <v>10</v>
          </cell>
          <cell r="P27">
            <v>20</v>
          </cell>
          <cell r="Q27">
            <v>3</v>
          </cell>
          <cell r="R27">
            <v>4.6</v>
          </cell>
          <cell r="S27">
            <v>13.799999999999999</v>
          </cell>
          <cell r="T27">
            <v>15</v>
          </cell>
          <cell r="U27">
            <v>3</v>
          </cell>
          <cell r="V27">
            <v>4.5</v>
          </cell>
          <cell r="W27">
            <v>15</v>
          </cell>
          <cell r="X27">
            <v>30</v>
          </cell>
          <cell r="Y27">
            <v>9</v>
          </cell>
          <cell r="Z27">
            <v>18</v>
          </cell>
          <cell r="AA27">
            <v>11</v>
          </cell>
          <cell r="AB27">
            <v>11</v>
          </cell>
          <cell r="AC27">
            <v>22</v>
          </cell>
          <cell r="AD27">
            <v>15</v>
          </cell>
          <cell r="AE27">
            <v>7.4</v>
          </cell>
          <cell r="AF27">
            <v>14.8</v>
          </cell>
          <cell r="AG27">
            <v>18</v>
          </cell>
          <cell r="AH27">
            <v>17</v>
          </cell>
          <cell r="AI27">
            <v>35</v>
          </cell>
          <cell r="AJ27">
            <v>9</v>
          </cell>
          <cell r="AK27">
            <v>8.8</v>
          </cell>
          <cell r="AL27">
            <v>8.8</v>
          </cell>
          <cell r="AM27">
            <v>15</v>
          </cell>
          <cell r="AN27">
            <v>15</v>
          </cell>
          <cell r="AO27">
            <v>30</v>
          </cell>
          <cell r="AP27">
            <v>30</v>
          </cell>
          <cell r="AQ27">
            <v>12</v>
          </cell>
          <cell r="AR27">
            <v>36</v>
          </cell>
          <cell r="AS27">
            <v>14</v>
          </cell>
          <cell r="AT27">
            <v>15</v>
          </cell>
          <cell r="AU27">
            <v>16</v>
          </cell>
          <cell r="AV27">
            <v>30</v>
          </cell>
          <cell r="AW27">
            <v>9</v>
          </cell>
          <cell r="AX27">
            <v>7.8</v>
          </cell>
          <cell r="AY27">
            <v>31.2</v>
          </cell>
          <cell r="AZ27">
            <v>15</v>
          </cell>
          <cell r="BA27">
            <v>14</v>
          </cell>
          <cell r="BB27">
            <v>29</v>
          </cell>
          <cell r="BC27">
            <v>33</v>
          </cell>
          <cell r="BD27">
            <v>12.4</v>
          </cell>
          <cell r="BE27">
            <v>24.8</v>
          </cell>
          <cell r="BF27">
            <v>15</v>
          </cell>
          <cell r="BG27">
            <v>15</v>
          </cell>
          <cell r="BH27">
            <v>30</v>
          </cell>
          <cell r="BI27">
            <v>27</v>
          </cell>
          <cell r="BJ27">
            <v>11.4</v>
          </cell>
          <cell r="BK27">
            <v>22.8</v>
          </cell>
          <cell r="BL27">
            <v>15</v>
          </cell>
          <cell r="BM27">
            <v>14</v>
          </cell>
          <cell r="BN27">
            <v>29</v>
          </cell>
          <cell r="BO27">
            <v>6</v>
          </cell>
          <cell r="BP27">
            <v>7</v>
          </cell>
          <cell r="BQ27">
            <v>7</v>
          </cell>
          <cell r="BR27">
            <v>16</v>
          </cell>
          <cell r="BS27">
            <v>16</v>
          </cell>
          <cell r="BT27">
            <v>32</v>
          </cell>
          <cell r="BU27">
            <v>48</v>
          </cell>
          <cell r="BV27">
            <v>16</v>
          </cell>
          <cell r="BW27">
            <v>16</v>
          </cell>
          <cell r="BX27">
            <v>20</v>
          </cell>
          <cell r="BY27">
            <v>20</v>
          </cell>
          <cell r="BZ27">
            <v>40</v>
          </cell>
          <cell r="CA27">
            <v>60</v>
          </cell>
          <cell r="CB27">
            <v>20</v>
          </cell>
          <cell r="CC27">
            <v>20</v>
          </cell>
          <cell r="CD27">
            <v>18</v>
          </cell>
          <cell r="CE27">
            <v>18</v>
          </cell>
          <cell r="CF27">
            <v>36</v>
          </cell>
          <cell r="CG27">
            <v>54</v>
          </cell>
          <cell r="CH27">
            <v>18</v>
          </cell>
          <cell r="CI27">
            <v>18</v>
          </cell>
          <cell r="CJ27">
            <v>274.36666666666673</v>
          </cell>
          <cell r="CK27">
            <v>9.798809523809526</v>
          </cell>
          <cell r="CL27">
            <v>20</v>
          </cell>
          <cell r="CM27" t="str">
            <v>علوم</v>
          </cell>
          <cell r="CN27">
            <v>11</v>
          </cell>
          <cell r="CP27" t="str">
            <v>سلت</v>
          </cell>
        </row>
        <row r="28">
          <cell r="D28">
            <v>21</v>
          </cell>
          <cell r="E28" t="str">
            <v>شبيرة رياض شبيرة</v>
          </cell>
          <cell r="F28">
            <v>16</v>
          </cell>
          <cell r="G28">
            <v>12</v>
          </cell>
          <cell r="H28">
            <v>8</v>
          </cell>
          <cell r="I28">
            <v>24</v>
          </cell>
          <cell r="J28">
            <v>37.5</v>
          </cell>
          <cell r="K28">
            <v>12.3</v>
          </cell>
          <cell r="L28">
            <v>61.5</v>
          </cell>
          <cell r="M28">
            <v>12</v>
          </cell>
          <cell r="N28">
            <v>12</v>
          </cell>
          <cell r="O28">
            <v>12</v>
          </cell>
          <cell r="P28">
            <v>24</v>
          </cell>
          <cell r="Q28">
            <v>3</v>
          </cell>
          <cell r="R28">
            <v>5.4</v>
          </cell>
          <cell r="S28">
            <v>16.200000000000003</v>
          </cell>
          <cell r="T28">
            <v>13</v>
          </cell>
          <cell r="U28">
            <v>12</v>
          </cell>
          <cell r="V28">
            <v>7.5</v>
          </cell>
          <cell r="W28">
            <v>21.666666666666668</v>
          </cell>
          <cell r="X28">
            <v>25.5</v>
          </cell>
          <cell r="Y28">
            <v>9.433333333333334</v>
          </cell>
          <cell r="Z28">
            <v>18.866666666666667</v>
          </cell>
          <cell r="AA28">
            <v>13</v>
          </cell>
          <cell r="AB28">
            <v>10</v>
          </cell>
          <cell r="AC28">
            <v>23</v>
          </cell>
          <cell r="AD28">
            <v>30</v>
          </cell>
          <cell r="AE28">
            <v>10.6</v>
          </cell>
          <cell r="AF28">
            <v>21.2</v>
          </cell>
          <cell r="AG28">
            <v>14</v>
          </cell>
          <cell r="AH28">
            <v>16</v>
          </cell>
          <cell r="AI28">
            <v>30</v>
          </cell>
          <cell r="AJ28">
            <v>30</v>
          </cell>
          <cell r="AK28">
            <v>12</v>
          </cell>
          <cell r="AL28">
            <v>12</v>
          </cell>
          <cell r="AM28">
            <v>13</v>
          </cell>
          <cell r="AN28">
            <v>13</v>
          </cell>
          <cell r="AO28">
            <v>26</v>
          </cell>
          <cell r="AP28">
            <v>24</v>
          </cell>
          <cell r="AQ28">
            <v>10</v>
          </cell>
          <cell r="AR28">
            <v>30</v>
          </cell>
          <cell r="AS28">
            <v>12</v>
          </cell>
          <cell r="AT28">
            <v>10</v>
          </cell>
          <cell r="AU28">
            <v>10</v>
          </cell>
          <cell r="AV28">
            <v>21.333333333333332</v>
          </cell>
          <cell r="AW28">
            <v>7</v>
          </cell>
          <cell r="AX28">
            <v>5.666666666666666</v>
          </cell>
          <cell r="AY28">
            <v>22.666666666666664</v>
          </cell>
          <cell r="AZ28">
            <v>10</v>
          </cell>
          <cell r="BA28">
            <v>12</v>
          </cell>
          <cell r="BB28">
            <v>22</v>
          </cell>
          <cell r="BC28">
            <v>42</v>
          </cell>
          <cell r="BD28">
            <v>12.8</v>
          </cell>
          <cell r="BE28">
            <v>25.6</v>
          </cell>
          <cell r="BF28">
            <v>13</v>
          </cell>
          <cell r="BG28">
            <v>12</v>
          </cell>
          <cell r="BH28">
            <v>25</v>
          </cell>
          <cell r="BI28">
            <v>33</v>
          </cell>
          <cell r="BJ28">
            <v>11.6</v>
          </cell>
          <cell r="BK28">
            <v>23.2</v>
          </cell>
          <cell r="BL28">
            <v>17</v>
          </cell>
          <cell r="BM28">
            <v>16</v>
          </cell>
          <cell r="BN28">
            <v>33</v>
          </cell>
          <cell r="BO28">
            <v>27</v>
          </cell>
          <cell r="BP28">
            <v>12</v>
          </cell>
          <cell r="BQ28">
            <v>12</v>
          </cell>
          <cell r="BR28">
            <v>16</v>
          </cell>
          <cell r="BS28">
            <v>16</v>
          </cell>
          <cell r="BT28">
            <v>32</v>
          </cell>
          <cell r="BU28">
            <v>48</v>
          </cell>
          <cell r="BV28">
            <v>16</v>
          </cell>
          <cell r="BW28">
            <v>16</v>
          </cell>
          <cell r="BX28">
            <v>20</v>
          </cell>
          <cell r="BY28">
            <v>18</v>
          </cell>
          <cell r="BZ28">
            <v>38</v>
          </cell>
          <cell r="CA28">
            <v>57</v>
          </cell>
          <cell r="CB28">
            <v>19</v>
          </cell>
          <cell r="CC28">
            <v>19</v>
          </cell>
          <cell r="CD28">
            <v>18</v>
          </cell>
          <cell r="CE28">
            <v>16</v>
          </cell>
          <cell r="CF28">
            <v>34</v>
          </cell>
          <cell r="CG28">
            <v>51</v>
          </cell>
          <cell r="CH28">
            <v>17</v>
          </cell>
          <cell r="CI28">
            <v>17</v>
          </cell>
          <cell r="CJ28">
            <v>295.23333333333335</v>
          </cell>
          <cell r="CK28">
            <v>10.54404761904762</v>
          </cell>
          <cell r="CL28">
            <v>21</v>
          </cell>
          <cell r="CM28" t="str">
            <v>علوم</v>
          </cell>
          <cell r="CN28">
            <v>11</v>
          </cell>
          <cell r="CP28" t="str">
            <v>شبيرة</v>
          </cell>
        </row>
        <row r="29">
          <cell r="D29">
            <v>22</v>
          </cell>
          <cell r="E29" t="str">
            <v>شداد أسامة نصر الدين</v>
          </cell>
          <cell r="F29">
            <v>9</v>
          </cell>
          <cell r="G29">
            <v>5</v>
          </cell>
          <cell r="H29">
            <v>8</v>
          </cell>
          <cell r="I29">
            <v>14.666666666666666</v>
          </cell>
          <cell r="J29">
            <v>24</v>
          </cell>
          <cell r="K29">
            <v>7.7333333333333325</v>
          </cell>
          <cell r="L29">
            <v>38.666666666666664</v>
          </cell>
          <cell r="M29">
            <v>16</v>
          </cell>
          <cell r="N29">
            <v>14</v>
          </cell>
          <cell r="O29">
            <v>12</v>
          </cell>
          <cell r="P29">
            <v>28</v>
          </cell>
          <cell r="Q29">
            <v>12</v>
          </cell>
          <cell r="R29">
            <v>8</v>
          </cell>
          <cell r="S29">
            <v>24</v>
          </cell>
          <cell r="T29">
            <v>10</v>
          </cell>
          <cell r="U29">
            <v>9</v>
          </cell>
          <cell r="V29">
            <v>8.5</v>
          </cell>
          <cell r="W29">
            <v>18.333333333333332</v>
          </cell>
          <cell r="X29">
            <v>12</v>
          </cell>
          <cell r="Y29">
            <v>6.066666666666666</v>
          </cell>
          <cell r="Z29">
            <v>12.133333333333333</v>
          </cell>
          <cell r="AA29">
            <v>10</v>
          </cell>
          <cell r="AB29">
            <v>12</v>
          </cell>
          <cell r="AC29">
            <v>22</v>
          </cell>
          <cell r="AD29">
            <v>16.5</v>
          </cell>
          <cell r="AE29">
            <v>7.7</v>
          </cell>
          <cell r="AF29">
            <v>15.4</v>
          </cell>
          <cell r="AG29">
            <v>13</v>
          </cell>
          <cell r="AH29">
            <v>14</v>
          </cell>
          <cell r="AI29">
            <v>27</v>
          </cell>
          <cell r="AJ29">
            <v>30</v>
          </cell>
          <cell r="AK29">
            <v>11.4</v>
          </cell>
          <cell r="AL29">
            <v>11.4</v>
          </cell>
          <cell r="AM29">
            <v>13</v>
          </cell>
          <cell r="AN29">
            <v>13</v>
          </cell>
          <cell r="AO29">
            <v>26</v>
          </cell>
          <cell r="AP29">
            <v>18</v>
          </cell>
          <cell r="AQ29">
            <v>8.8</v>
          </cell>
          <cell r="AR29">
            <v>26.400000000000002</v>
          </cell>
          <cell r="AS29">
            <v>10</v>
          </cell>
          <cell r="AT29">
            <v>10</v>
          </cell>
          <cell r="AU29">
            <v>8</v>
          </cell>
          <cell r="AV29">
            <v>18.666666666666668</v>
          </cell>
          <cell r="AW29">
            <v>1</v>
          </cell>
          <cell r="AX29">
            <v>3.9333333333333336</v>
          </cell>
          <cell r="AY29">
            <v>15.733333333333334</v>
          </cell>
          <cell r="AZ29">
            <v>10</v>
          </cell>
          <cell r="BA29">
            <v>10</v>
          </cell>
          <cell r="BB29">
            <v>20</v>
          </cell>
          <cell r="BC29">
            <v>30</v>
          </cell>
          <cell r="BD29">
            <v>10</v>
          </cell>
          <cell r="BE29">
            <v>20</v>
          </cell>
          <cell r="BF29">
            <v>10</v>
          </cell>
          <cell r="BG29">
            <v>10</v>
          </cell>
          <cell r="BH29">
            <v>20</v>
          </cell>
          <cell r="BI29">
            <v>9</v>
          </cell>
          <cell r="BJ29">
            <v>5.8</v>
          </cell>
          <cell r="BK29">
            <v>11.6</v>
          </cell>
          <cell r="BL29">
            <v>17</v>
          </cell>
          <cell r="BM29">
            <v>17</v>
          </cell>
          <cell r="BN29">
            <v>34</v>
          </cell>
          <cell r="BO29">
            <v>36</v>
          </cell>
          <cell r="BP29">
            <v>14</v>
          </cell>
          <cell r="BQ29">
            <v>14</v>
          </cell>
          <cell r="BR29">
            <v>14</v>
          </cell>
          <cell r="BS29">
            <v>14</v>
          </cell>
          <cell r="BT29">
            <v>28</v>
          </cell>
          <cell r="BU29">
            <v>42</v>
          </cell>
          <cell r="BV29">
            <v>14</v>
          </cell>
          <cell r="BW29">
            <v>14</v>
          </cell>
          <cell r="BX29">
            <v>18</v>
          </cell>
          <cell r="BY29">
            <v>14</v>
          </cell>
          <cell r="BZ29">
            <v>32</v>
          </cell>
          <cell r="CA29">
            <v>48</v>
          </cell>
          <cell r="CB29">
            <v>16</v>
          </cell>
          <cell r="CC29">
            <v>16</v>
          </cell>
          <cell r="CD29">
            <v>18</v>
          </cell>
          <cell r="CE29">
            <v>16</v>
          </cell>
          <cell r="CF29">
            <v>34</v>
          </cell>
          <cell r="CG29">
            <v>48</v>
          </cell>
          <cell r="CH29">
            <v>16.4</v>
          </cell>
          <cell r="CI29">
            <v>16.4</v>
          </cell>
          <cell r="CJ29">
            <v>235.73333333333332</v>
          </cell>
          <cell r="CK29">
            <v>8.41904761904762</v>
          </cell>
          <cell r="CL29">
            <v>22</v>
          </cell>
          <cell r="CM29" t="str">
            <v>آداب</v>
          </cell>
          <cell r="CN29">
            <v>11</v>
          </cell>
          <cell r="CP29" t="str">
            <v>شداد</v>
          </cell>
        </row>
        <row r="30">
          <cell r="D30">
            <v>23</v>
          </cell>
          <cell r="E30" t="str">
            <v>شداد حمدي</v>
          </cell>
          <cell r="F30">
            <v>14</v>
          </cell>
          <cell r="G30">
            <v>6</v>
          </cell>
          <cell r="H30">
            <v>3</v>
          </cell>
          <cell r="I30">
            <v>15.333333333333334</v>
          </cell>
          <cell r="J30">
            <v>27</v>
          </cell>
          <cell r="K30">
            <v>8.466666666666667</v>
          </cell>
          <cell r="L30">
            <v>42.333333333333336</v>
          </cell>
          <cell r="M30">
            <v>10</v>
          </cell>
          <cell r="N30">
            <v>10</v>
          </cell>
          <cell r="O30">
            <v>10</v>
          </cell>
          <cell r="P30">
            <v>20</v>
          </cell>
          <cell r="Q30">
            <v>6</v>
          </cell>
          <cell r="R30">
            <v>5.2</v>
          </cell>
          <cell r="S30">
            <v>15.600000000000001</v>
          </cell>
          <cell r="T30">
            <v>10</v>
          </cell>
          <cell r="U30">
            <v>6.5</v>
          </cell>
          <cell r="V30">
            <v>6.5</v>
          </cell>
          <cell r="W30">
            <v>15.333333333333334</v>
          </cell>
          <cell r="X30">
            <v>9</v>
          </cell>
          <cell r="Y30">
            <v>4.866666666666667</v>
          </cell>
          <cell r="Z30">
            <v>9.733333333333334</v>
          </cell>
          <cell r="AA30">
            <v>13</v>
          </cell>
          <cell r="AB30">
            <v>9</v>
          </cell>
          <cell r="AC30">
            <v>22</v>
          </cell>
          <cell r="AD30">
            <v>27</v>
          </cell>
          <cell r="AE30">
            <v>9.8</v>
          </cell>
          <cell r="AF30">
            <v>19.6</v>
          </cell>
          <cell r="AG30">
            <v>13</v>
          </cell>
          <cell r="AH30">
            <v>14</v>
          </cell>
          <cell r="AI30">
            <v>27</v>
          </cell>
          <cell r="AJ30">
            <v>6</v>
          </cell>
          <cell r="AK30">
            <v>6.6</v>
          </cell>
          <cell r="AL30">
            <v>6.6</v>
          </cell>
          <cell r="AM30">
            <v>13</v>
          </cell>
          <cell r="AN30">
            <v>13</v>
          </cell>
          <cell r="AO30">
            <v>26</v>
          </cell>
          <cell r="AP30">
            <v>24</v>
          </cell>
          <cell r="AQ30">
            <v>10</v>
          </cell>
          <cell r="AR30">
            <v>30</v>
          </cell>
          <cell r="AS30">
            <v>10</v>
          </cell>
          <cell r="AT30">
            <v>10</v>
          </cell>
          <cell r="AU30">
            <v>10</v>
          </cell>
          <cell r="AV30">
            <v>20</v>
          </cell>
          <cell r="AW30">
            <v>15</v>
          </cell>
          <cell r="AX30">
            <v>7</v>
          </cell>
          <cell r="AY30">
            <v>28</v>
          </cell>
          <cell r="AZ30">
            <v>6</v>
          </cell>
          <cell r="BA30">
            <v>10</v>
          </cell>
          <cell r="BB30">
            <v>16</v>
          </cell>
          <cell r="BC30">
            <v>6</v>
          </cell>
          <cell r="BD30">
            <v>4.4</v>
          </cell>
          <cell r="BE30">
            <v>8.8</v>
          </cell>
          <cell r="BF30">
            <v>11</v>
          </cell>
          <cell r="BG30">
            <v>10</v>
          </cell>
          <cell r="BH30">
            <v>21</v>
          </cell>
          <cell r="BI30">
            <v>15</v>
          </cell>
          <cell r="BJ30">
            <v>7.2</v>
          </cell>
          <cell r="BK30">
            <v>14.4</v>
          </cell>
          <cell r="BL30">
            <v>16</v>
          </cell>
          <cell r="BM30">
            <v>15</v>
          </cell>
          <cell r="BN30">
            <v>31</v>
          </cell>
          <cell r="BO30">
            <v>9</v>
          </cell>
          <cell r="BP30">
            <v>8</v>
          </cell>
          <cell r="BQ30">
            <v>8</v>
          </cell>
          <cell r="BR30">
            <v>14</v>
          </cell>
          <cell r="BS30">
            <v>14</v>
          </cell>
          <cell r="BT30">
            <v>28</v>
          </cell>
          <cell r="BU30">
            <v>42</v>
          </cell>
          <cell r="BV30">
            <v>14</v>
          </cell>
          <cell r="BW30">
            <v>14</v>
          </cell>
          <cell r="BX30">
            <v>20</v>
          </cell>
          <cell r="BY30">
            <v>18</v>
          </cell>
          <cell r="BZ30">
            <v>38</v>
          </cell>
          <cell r="CA30">
            <v>54</v>
          </cell>
          <cell r="CB30">
            <v>18.4</v>
          </cell>
          <cell r="CC30">
            <v>18.4</v>
          </cell>
          <cell r="CD30">
            <v>18</v>
          </cell>
          <cell r="CE30">
            <v>16</v>
          </cell>
          <cell r="CF30">
            <v>34</v>
          </cell>
          <cell r="CG30">
            <v>48</v>
          </cell>
          <cell r="CH30">
            <v>16.4</v>
          </cell>
          <cell r="CI30">
            <v>16.4</v>
          </cell>
          <cell r="CJ30">
            <v>231.86666666666665</v>
          </cell>
          <cell r="CK30">
            <v>8.28095238095238</v>
          </cell>
          <cell r="CL30">
            <v>23</v>
          </cell>
          <cell r="CM30" t="str">
            <v>آداب</v>
          </cell>
          <cell r="CN30">
            <v>11</v>
          </cell>
          <cell r="CP30" t="str">
            <v>شداد</v>
          </cell>
        </row>
        <row r="31">
          <cell r="D31">
            <v>24</v>
          </cell>
          <cell r="E31" t="str">
            <v>شريط أيمن بلقاسم</v>
          </cell>
          <cell r="F31">
            <v>16</v>
          </cell>
          <cell r="G31">
            <v>15</v>
          </cell>
          <cell r="H31">
            <v>16</v>
          </cell>
          <cell r="I31">
            <v>31.333333333333332</v>
          </cell>
          <cell r="J31">
            <v>25.5</v>
          </cell>
          <cell r="K31">
            <v>11.366666666666665</v>
          </cell>
          <cell r="L31">
            <v>56.83333333333333</v>
          </cell>
          <cell r="M31">
            <v>18</v>
          </cell>
          <cell r="N31">
            <v>18</v>
          </cell>
          <cell r="O31">
            <v>16</v>
          </cell>
          <cell r="P31">
            <v>34.666666666666664</v>
          </cell>
          <cell r="Q31">
            <v>31.5</v>
          </cell>
          <cell r="R31">
            <v>13.23333333333333</v>
          </cell>
          <cell r="S31">
            <v>39.69999999999999</v>
          </cell>
          <cell r="T31">
            <v>17</v>
          </cell>
          <cell r="U31">
            <v>15</v>
          </cell>
          <cell r="V31">
            <v>15</v>
          </cell>
          <cell r="W31">
            <v>31.333333333333332</v>
          </cell>
          <cell r="X31">
            <v>45</v>
          </cell>
          <cell r="Y31">
            <v>15.266666666666666</v>
          </cell>
          <cell r="Z31">
            <v>30.53333333333333</v>
          </cell>
          <cell r="AA31">
            <v>15</v>
          </cell>
          <cell r="AB31">
            <v>15.5</v>
          </cell>
          <cell r="AC31">
            <v>30.5</v>
          </cell>
          <cell r="AD31">
            <v>43.5</v>
          </cell>
          <cell r="AE31">
            <v>14.8</v>
          </cell>
          <cell r="AF31">
            <v>29.6</v>
          </cell>
          <cell r="AG31">
            <v>19</v>
          </cell>
          <cell r="AH31">
            <v>20</v>
          </cell>
          <cell r="AI31">
            <v>39</v>
          </cell>
          <cell r="AJ31">
            <v>40.5</v>
          </cell>
          <cell r="AK31">
            <v>15.9</v>
          </cell>
          <cell r="AL31">
            <v>15.9</v>
          </cell>
          <cell r="AM31">
            <v>20</v>
          </cell>
          <cell r="AN31">
            <v>20</v>
          </cell>
          <cell r="AO31">
            <v>40</v>
          </cell>
          <cell r="AP31">
            <v>39</v>
          </cell>
          <cell r="AQ31">
            <v>15.8</v>
          </cell>
          <cell r="AR31">
            <v>47.400000000000006</v>
          </cell>
          <cell r="AS31">
            <v>18</v>
          </cell>
          <cell r="AT31">
            <v>15</v>
          </cell>
          <cell r="AU31">
            <v>16</v>
          </cell>
          <cell r="AV31">
            <v>32.666666666666664</v>
          </cell>
          <cell r="AW31">
            <v>57</v>
          </cell>
          <cell r="AX31">
            <v>17.93333333333333</v>
          </cell>
          <cell r="AY31">
            <v>71.73333333333332</v>
          </cell>
          <cell r="AZ31">
            <v>13</v>
          </cell>
          <cell r="BA31">
            <v>14.5</v>
          </cell>
          <cell r="BB31">
            <v>27.5</v>
          </cell>
          <cell r="BC31">
            <v>52.5</v>
          </cell>
          <cell r="BD31">
            <v>16</v>
          </cell>
          <cell r="BE31">
            <v>32</v>
          </cell>
          <cell r="BF31">
            <v>20</v>
          </cell>
          <cell r="BG31">
            <v>20</v>
          </cell>
          <cell r="BH31">
            <v>40</v>
          </cell>
          <cell r="BI31">
            <v>51</v>
          </cell>
          <cell r="BJ31">
            <v>18.2</v>
          </cell>
          <cell r="BK31">
            <v>36.4</v>
          </cell>
          <cell r="BL31">
            <v>20</v>
          </cell>
          <cell r="BM31">
            <v>20</v>
          </cell>
          <cell r="BN31">
            <v>40</v>
          </cell>
          <cell r="BO31">
            <v>42</v>
          </cell>
          <cell r="BP31">
            <v>16.4</v>
          </cell>
          <cell r="BQ31">
            <v>16.4</v>
          </cell>
          <cell r="BR31">
            <v>20</v>
          </cell>
          <cell r="BS31">
            <v>20</v>
          </cell>
          <cell r="BT31">
            <v>40</v>
          </cell>
          <cell r="BU31">
            <v>60</v>
          </cell>
          <cell r="BV31">
            <v>20</v>
          </cell>
          <cell r="BW31">
            <v>20</v>
          </cell>
          <cell r="BX31">
            <v>20</v>
          </cell>
          <cell r="BY31">
            <v>20</v>
          </cell>
          <cell r="BZ31">
            <v>40</v>
          </cell>
          <cell r="CA31">
            <v>60</v>
          </cell>
          <cell r="CB31">
            <v>20</v>
          </cell>
          <cell r="CC31">
            <v>20</v>
          </cell>
          <cell r="CD31">
            <v>18</v>
          </cell>
          <cell r="CE31">
            <v>18</v>
          </cell>
          <cell r="CF31">
            <v>36</v>
          </cell>
          <cell r="CG31">
            <v>54</v>
          </cell>
          <cell r="CH31">
            <v>18</v>
          </cell>
          <cell r="CI31">
            <v>18</v>
          </cell>
          <cell r="CJ31">
            <v>434.5</v>
          </cell>
          <cell r="CK31">
            <v>15.517857142857142</v>
          </cell>
          <cell r="CL31">
            <v>24</v>
          </cell>
          <cell r="CM31" t="str">
            <v>علوم</v>
          </cell>
          <cell r="CN31">
            <v>11</v>
          </cell>
          <cell r="CP31" t="str">
            <v>شريط</v>
          </cell>
        </row>
        <row r="32">
          <cell r="D32">
            <v>25</v>
          </cell>
          <cell r="E32" t="str">
            <v>شلابي أحمد حسين</v>
          </cell>
          <cell r="F32">
            <v>13</v>
          </cell>
          <cell r="G32">
            <v>12</v>
          </cell>
          <cell r="H32">
            <v>12</v>
          </cell>
          <cell r="I32">
            <v>24.666666666666668</v>
          </cell>
          <cell r="J32">
            <v>27</v>
          </cell>
          <cell r="K32">
            <v>10.333333333333334</v>
          </cell>
          <cell r="L32">
            <v>51.66666666666667</v>
          </cell>
          <cell r="M32">
            <v>6</v>
          </cell>
          <cell r="N32">
            <v>6</v>
          </cell>
          <cell r="O32">
            <v>4</v>
          </cell>
          <cell r="P32">
            <v>10.666666666666666</v>
          </cell>
          <cell r="Q32">
            <v>4.5</v>
          </cell>
          <cell r="R32">
            <v>3.033333333333333</v>
          </cell>
          <cell r="S32">
            <v>9.1</v>
          </cell>
          <cell r="T32">
            <v>10</v>
          </cell>
          <cell r="U32">
            <v>9</v>
          </cell>
          <cell r="V32">
            <v>9</v>
          </cell>
          <cell r="W32">
            <v>18.666666666666668</v>
          </cell>
          <cell r="X32">
            <v>9</v>
          </cell>
          <cell r="Y32">
            <v>5.533333333333333</v>
          </cell>
          <cell r="Z32">
            <v>11.066666666666666</v>
          </cell>
          <cell r="AA32">
            <v>14</v>
          </cell>
          <cell r="AB32">
            <v>8</v>
          </cell>
          <cell r="AC32">
            <v>22</v>
          </cell>
          <cell r="AD32">
            <v>37.5</v>
          </cell>
          <cell r="AE32">
            <v>11.9</v>
          </cell>
          <cell r="AF32">
            <v>23.8</v>
          </cell>
          <cell r="AG32">
            <v>16</v>
          </cell>
          <cell r="AH32">
            <v>15</v>
          </cell>
          <cell r="AI32">
            <v>31</v>
          </cell>
          <cell r="AJ32">
            <v>30</v>
          </cell>
          <cell r="AK32">
            <v>12.2</v>
          </cell>
          <cell r="AL32">
            <v>12.2</v>
          </cell>
          <cell r="AM32">
            <v>16</v>
          </cell>
          <cell r="AN32">
            <v>16</v>
          </cell>
          <cell r="AO32">
            <v>32</v>
          </cell>
          <cell r="AP32">
            <v>18</v>
          </cell>
          <cell r="AQ32">
            <v>10</v>
          </cell>
          <cell r="AR32">
            <v>30</v>
          </cell>
          <cell r="AS32">
            <v>12</v>
          </cell>
          <cell r="AT32">
            <v>14</v>
          </cell>
          <cell r="AU32">
            <v>10</v>
          </cell>
          <cell r="AV32">
            <v>24</v>
          </cell>
          <cell r="AW32">
            <v>9</v>
          </cell>
          <cell r="AX32">
            <v>6.6</v>
          </cell>
          <cell r="AY32">
            <v>26.4</v>
          </cell>
          <cell r="AZ32">
            <v>11</v>
          </cell>
          <cell r="BA32">
            <v>12</v>
          </cell>
          <cell r="BB32">
            <v>23</v>
          </cell>
          <cell r="BC32">
            <v>30</v>
          </cell>
          <cell r="BD32">
            <v>10.6</v>
          </cell>
          <cell r="BE32">
            <v>21.2</v>
          </cell>
          <cell r="BF32">
            <v>10</v>
          </cell>
          <cell r="BG32">
            <v>10</v>
          </cell>
          <cell r="BH32">
            <v>20</v>
          </cell>
          <cell r="BI32">
            <v>3</v>
          </cell>
          <cell r="BJ32">
            <v>4.6</v>
          </cell>
          <cell r="BK32">
            <v>9.2</v>
          </cell>
          <cell r="BL32">
            <v>18</v>
          </cell>
          <cell r="BM32">
            <v>18</v>
          </cell>
          <cell r="BN32">
            <v>36</v>
          </cell>
          <cell r="BO32">
            <v>15</v>
          </cell>
          <cell r="BP32">
            <v>10.2</v>
          </cell>
          <cell r="BQ32">
            <v>10.2</v>
          </cell>
          <cell r="BR32">
            <v>14</v>
          </cell>
          <cell r="BS32">
            <v>14</v>
          </cell>
          <cell r="BT32">
            <v>28</v>
          </cell>
          <cell r="BU32">
            <v>42</v>
          </cell>
          <cell r="BV32">
            <v>14</v>
          </cell>
          <cell r="BW32">
            <v>14</v>
          </cell>
          <cell r="BX32">
            <v>18</v>
          </cell>
          <cell r="BY32">
            <v>18</v>
          </cell>
          <cell r="BZ32">
            <v>36</v>
          </cell>
          <cell r="CA32">
            <v>54</v>
          </cell>
          <cell r="CB32">
            <v>18</v>
          </cell>
          <cell r="CC32">
            <v>18</v>
          </cell>
          <cell r="CD32">
            <v>18</v>
          </cell>
          <cell r="CE32">
            <v>16</v>
          </cell>
          <cell r="CF32">
            <v>34</v>
          </cell>
          <cell r="CG32">
            <v>48</v>
          </cell>
          <cell r="CH32">
            <v>16.4</v>
          </cell>
          <cell r="CI32">
            <v>16.4</v>
          </cell>
          <cell r="CJ32">
            <v>253.23333333333332</v>
          </cell>
          <cell r="CK32">
            <v>9.04404761904762</v>
          </cell>
          <cell r="CL32">
            <v>25</v>
          </cell>
          <cell r="CM32" t="str">
            <v>آداب</v>
          </cell>
          <cell r="CN32">
            <v>12</v>
          </cell>
          <cell r="CP32" t="str">
            <v>شلابي</v>
          </cell>
        </row>
        <row r="33">
          <cell r="D33">
            <v>26</v>
          </cell>
          <cell r="E33" t="str">
            <v>شنبي نورهان</v>
          </cell>
          <cell r="F33">
            <v>13</v>
          </cell>
          <cell r="G33">
            <v>13</v>
          </cell>
          <cell r="H33">
            <v>9.5</v>
          </cell>
          <cell r="I33">
            <v>23.666666666666668</v>
          </cell>
          <cell r="J33">
            <v>25.5</v>
          </cell>
          <cell r="K33">
            <v>9.833333333333334</v>
          </cell>
          <cell r="L33">
            <v>49.16666666666667</v>
          </cell>
          <cell r="M33">
            <v>8</v>
          </cell>
          <cell r="N33">
            <v>8</v>
          </cell>
          <cell r="O33">
            <v>9</v>
          </cell>
          <cell r="P33">
            <v>16.666666666666668</v>
          </cell>
          <cell r="Q33">
            <v>21</v>
          </cell>
          <cell r="R33">
            <v>7.533333333333334</v>
          </cell>
          <cell r="S33">
            <v>22.6</v>
          </cell>
          <cell r="T33">
            <v>13</v>
          </cell>
          <cell r="U33">
            <v>6.5</v>
          </cell>
          <cell r="V33">
            <v>7</v>
          </cell>
          <cell r="W33">
            <v>17.666666666666668</v>
          </cell>
          <cell r="X33">
            <v>16.5</v>
          </cell>
          <cell r="Y33">
            <v>6.833333333333334</v>
          </cell>
          <cell r="Z33">
            <v>13.666666666666668</v>
          </cell>
          <cell r="AA33">
            <v>11</v>
          </cell>
          <cell r="AB33">
            <v>2</v>
          </cell>
          <cell r="AC33">
            <v>13</v>
          </cell>
          <cell r="AD33">
            <v>19.5</v>
          </cell>
          <cell r="AE33">
            <v>6.5</v>
          </cell>
          <cell r="AF33">
            <v>13</v>
          </cell>
          <cell r="AG33">
            <v>13</v>
          </cell>
          <cell r="AH33">
            <v>14</v>
          </cell>
          <cell r="AI33">
            <v>27</v>
          </cell>
          <cell r="AJ33">
            <v>15</v>
          </cell>
          <cell r="AK33">
            <v>8.4</v>
          </cell>
          <cell r="AL33">
            <v>8.4</v>
          </cell>
          <cell r="AM33">
            <v>13</v>
          </cell>
          <cell r="AN33">
            <v>13</v>
          </cell>
          <cell r="AO33">
            <v>26</v>
          </cell>
          <cell r="AP33">
            <v>12</v>
          </cell>
          <cell r="AQ33">
            <v>7.6</v>
          </cell>
          <cell r="AR33">
            <v>22.799999999999997</v>
          </cell>
          <cell r="AS33">
            <v>10</v>
          </cell>
          <cell r="AT33">
            <v>8</v>
          </cell>
          <cell r="AU33">
            <v>10</v>
          </cell>
          <cell r="AV33">
            <v>18.666666666666668</v>
          </cell>
          <cell r="AW33">
            <v>1</v>
          </cell>
          <cell r="AX33">
            <v>3.9333333333333336</v>
          </cell>
          <cell r="AY33">
            <v>15.733333333333334</v>
          </cell>
          <cell r="AZ33">
            <v>11</v>
          </cell>
          <cell r="BA33">
            <v>13.5</v>
          </cell>
          <cell r="BB33">
            <v>24.5</v>
          </cell>
          <cell r="BC33">
            <v>31.5</v>
          </cell>
          <cell r="BD33">
            <v>11.2</v>
          </cell>
          <cell r="BE33">
            <v>22.4</v>
          </cell>
          <cell r="BF33">
            <v>10</v>
          </cell>
          <cell r="BG33">
            <v>11</v>
          </cell>
          <cell r="BH33">
            <v>21</v>
          </cell>
          <cell r="BI33">
            <v>12</v>
          </cell>
          <cell r="BJ33">
            <v>6.6</v>
          </cell>
          <cell r="BK33">
            <v>13.2</v>
          </cell>
          <cell r="BL33">
            <v>16</v>
          </cell>
          <cell r="BM33">
            <v>16</v>
          </cell>
          <cell r="BN33">
            <v>32</v>
          </cell>
          <cell r="BO33">
            <v>9</v>
          </cell>
          <cell r="BP33">
            <v>8.2</v>
          </cell>
          <cell r="BQ33">
            <v>8.2</v>
          </cell>
          <cell r="BR33">
            <v>14</v>
          </cell>
          <cell r="BS33">
            <v>14</v>
          </cell>
          <cell r="BT33">
            <v>28</v>
          </cell>
          <cell r="BU33">
            <v>42</v>
          </cell>
          <cell r="BV33">
            <v>14</v>
          </cell>
          <cell r="BW33">
            <v>14</v>
          </cell>
          <cell r="BX33">
            <v>20</v>
          </cell>
          <cell r="BY33">
            <v>18</v>
          </cell>
          <cell r="BZ33">
            <v>38</v>
          </cell>
          <cell r="CA33">
            <v>57</v>
          </cell>
          <cell r="CB33">
            <v>19</v>
          </cell>
          <cell r="CC33">
            <v>19</v>
          </cell>
          <cell r="CD33">
            <v>18</v>
          </cell>
          <cell r="CE33">
            <v>16</v>
          </cell>
          <cell r="CF33">
            <v>34</v>
          </cell>
          <cell r="CG33">
            <v>48</v>
          </cell>
          <cell r="CH33">
            <v>16.4</v>
          </cell>
          <cell r="CI33">
            <v>16.4</v>
          </cell>
          <cell r="CJ33">
            <v>238.5666666666667</v>
          </cell>
          <cell r="CK33">
            <v>8.520238095238096</v>
          </cell>
          <cell r="CL33">
            <v>26</v>
          </cell>
          <cell r="CM33" t="str">
            <v>آداب</v>
          </cell>
          <cell r="CN33">
            <v>12</v>
          </cell>
          <cell r="CP33" t="str">
            <v>شنبي</v>
          </cell>
        </row>
        <row r="34">
          <cell r="D34">
            <v>27</v>
          </cell>
          <cell r="E34" t="str">
            <v>طالبي ثواب سلسبيل</v>
          </cell>
          <cell r="F34">
            <v>16</v>
          </cell>
          <cell r="G34">
            <v>16.5</v>
          </cell>
          <cell r="H34">
            <v>16</v>
          </cell>
          <cell r="I34">
            <v>32.333333333333336</v>
          </cell>
          <cell r="J34">
            <v>42</v>
          </cell>
          <cell r="K34">
            <v>14.866666666666669</v>
          </cell>
          <cell r="L34">
            <v>74.33333333333334</v>
          </cell>
          <cell r="M34">
            <v>18</v>
          </cell>
          <cell r="N34">
            <v>18</v>
          </cell>
          <cell r="O34">
            <v>18</v>
          </cell>
          <cell r="P34">
            <v>36</v>
          </cell>
          <cell r="Q34">
            <v>30</v>
          </cell>
          <cell r="R34">
            <v>13.2</v>
          </cell>
          <cell r="S34">
            <v>39.599999999999994</v>
          </cell>
          <cell r="T34">
            <v>17</v>
          </cell>
          <cell r="U34">
            <v>10.5</v>
          </cell>
          <cell r="V34">
            <v>4.5</v>
          </cell>
          <cell r="W34">
            <v>21.333333333333332</v>
          </cell>
          <cell r="X34">
            <v>33</v>
          </cell>
          <cell r="Y34">
            <v>10.866666666666665</v>
          </cell>
          <cell r="Z34">
            <v>21.73333333333333</v>
          </cell>
          <cell r="AA34">
            <v>17</v>
          </cell>
          <cell r="AB34">
            <v>18</v>
          </cell>
          <cell r="AC34">
            <v>35</v>
          </cell>
          <cell r="AD34">
            <v>51</v>
          </cell>
          <cell r="AE34">
            <v>17.2</v>
          </cell>
          <cell r="AF34">
            <v>34.4</v>
          </cell>
          <cell r="AG34">
            <v>17</v>
          </cell>
          <cell r="AH34">
            <v>18</v>
          </cell>
          <cell r="AI34">
            <v>35</v>
          </cell>
          <cell r="AJ34">
            <v>36</v>
          </cell>
          <cell r="AK34">
            <v>14.2</v>
          </cell>
          <cell r="AL34">
            <v>14.2</v>
          </cell>
          <cell r="AM34">
            <v>18</v>
          </cell>
          <cell r="AN34">
            <v>18</v>
          </cell>
          <cell r="AO34">
            <v>36</v>
          </cell>
          <cell r="AP34">
            <v>39</v>
          </cell>
          <cell r="AQ34">
            <v>15</v>
          </cell>
          <cell r="AR34">
            <v>45</v>
          </cell>
          <cell r="AS34">
            <v>15</v>
          </cell>
          <cell r="AT34">
            <v>16</v>
          </cell>
          <cell r="AU34">
            <v>15</v>
          </cell>
          <cell r="AV34">
            <v>30.666666666666668</v>
          </cell>
          <cell r="AW34">
            <v>43</v>
          </cell>
          <cell r="AX34">
            <v>14.733333333333334</v>
          </cell>
          <cell r="AY34">
            <v>58.93333333333334</v>
          </cell>
          <cell r="AZ34">
            <v>14</v>
          </cell>
          <cell r="BA34">
            <v>15</v>
          </cell>
          <cell r="BB34">
            <v>29</v>
          </cell>
          <cell r="BC34">
            <v>45</v>
          </cell>
          <cell r="BD34">
            <v>14.8</v>
          </cell>
          <cell r="BE34">
            <v>29.6</v>
          </cell>
          <cell r="BF34">
            <v>18</v>
          </cell>
          <cell r="BG34">
            <v>18</v>
          </cell>
          <cell r="BH34">
            <v>36</v>
          </cell>
          <cell r="BI34">
            <v>27</v>
          </cell>
          <cell r="BJ34">
            <v>12.6</v>
          </cell>
          <cell r="BK34">
            <v>25.2</v>
          </cell>
          <cell r="BL34">
            <v>20</v>
          </cell>
          <cell r="BM34">
            <v>20</v>
          </cell>
          <cell r="BN34">
            <v>40</v>
          </cell>
          <cell r="BO34">
            <v>60</v>
          </cell>
          <cell r="BP34">
            <v>20</v>
          </cell>
          <cell r="BQ34">
            <v>20</v>
          </cell>
          <cell r="BR34">
            <v>20</v>
          </cell>
          <cell r="BS34">
            <v>20</v>
          </cell>
          <cell r="BT34">
            <v>40</v>
          </cell>
          <cell r="BU34">
            <v>60</v>
          </cell>
          <cell r="BV34">
            <v>20</v>
          </cell>
          <cell r="BW34">
            <v>20</v>
          </cell>
          <cell r="BX34">
            <v>20</v>
          </cell>
          <cell r="BY34">
            <v>20</v>
          </cell>
          <cell r="BZ34">
            <v>40</v>
          </cell>
          <cell r="CA34">
            <v>60</v>
          </cell>
          <cell r="CB34">
            <v>20</v>
          </cell>
          <cell r="CC34">
            <v>20</v>
          </cell>
          <cell r="CD34">
            <v>19</v>
          </cell>
          <cell r="CE34">
            <v>19</v>
          </cell>
          <cell r="CF34">
            <v>38</v>
          </cell>
          <cell r="CG34">
            <v>57</v>
          </cell>
          <cell r="CH34">
            <v>19</v>
          </cell>
          <cell r="CI34">
            <v>19</v>
          </cell>
          <cell r="CJ34">
            <v>422</v>
          </cell>
          <cell r="CK34">
            <v>15.071428571428571</v>
          </cell>
          <cell r="CL34">
            <v>27</v>
          </cell>
          <cell r="CM34" t="str">
            <v>آداب</v>
          </cell>
          <cell r="CN34">
            <v>12</v>
          </cell>
          <cell r="CP34" t="str">
            <v>طالبي</v>
          </cell>
        </row>
        <row r="35">
          <cell r="D35">
            <v>28</v>
          </cell>
          <cell r="E35" t="str">
            <v>طاهيري  مسعودة</v>
          </cell>
          <cell r="F35">
            <v>17</v>
          </cell>
          <cell r="G35">
            <v>17</v>
          </cell>
          <cell r="H35">
            <v>17</v>
          </cell>
          <cell r="I35">
            <v>34</v>
          </cell>
          <cell r="J35">
            <v>39</v>
          </cell>
          <cell r="K35">
            <v>14.6</v>
          </cell>
          <cell r="L35">
            <v>73</v>
          </cell>
          <cell r="M35">
            <v>18</v>
          </cell>
          <cell r="N35">
            <v>16</v>
          </cell>
          <cell r="O35">
            <v>10</v>
          </cell>
          <cell r="P35">
            <v>29.333333333333332</v>
          </cell>
          <cell r="Q35">
            <v>31.5</v>
          </cell>
          <cell r="R35">
            <v>12.166666666666666</v>
          </cell>
          <cell r="S35">
            <v>36.5</v>
          </cell>
          <cell r="T35">
            <v>17</v>
          </cell>
          <cell r="U35">
            <v>14</v>
          </cell>
          <cell r="V35">
            <v>10</v>
          </cell>
          <cell r="W35">
            <v>27.333333333333332</v>
          </cell>
          <cell r="X35">
            <v>43.5</v>
          </cell>
          <cell r="Y35">
            <v>14.166666666666666</v>
          </cell>
          <cell r="Z35">
            <v>28.333333333333332</v>
          </cell>
          <cell r="AA35">
            <v>17</v>
          </cell>
          <cell r="AB35">
            <v>17.5</v>
          </cell>
          <cell r="AC35">
            <v>34.5</v>
          </cell>
          <cell r="AD35">
            <v>51</v>
          </cell>
          <cell r="AE35">
            <v>17.1</v>
          </cell>
          <cell r="AF35">
            <v>34.2</v>
          </cell>
          <cell r="AG35">
            <v>17</v>
          </cell>
          <cell r="AH35">
            <v>18</v>
          </cell>
          <cell r="AI35">
            <v>35</v>
          </cell>
          <cell r="AJ35">
            <v>45</v>
          </cell>
          <cell r="AK35">
            <v>16</v>
          </cell>
          <cell r="AL35">
            <v>16</v>
          </cell>
          <cell r="AM35">
            <v>19</v>
          </cell>
          <cell r="AN35">
            <v>19</v>
          </cell>
          <cell r="AO35">
            <v>38</v>
          </cell>
          <cell r="AP35">
            <v>57</v>
          </cell>
          <cell r="AQ35">
            <v>19</v>
          </cell>
          <cell r="AR35">
            <v>57</v>
          </cell>
          <cell r="AS35">
            <v>18</v>
          </cell>
          <cell r="AT35">
            <v>19</v>
          </cell>
          <cell r="AU35">
            <v>19</v>
          </cell>
          <cell r="AV35">
            <v>37.333333333333336</v>
          </cell>
          <cell r="AW35">
            <v>60</v>
          </cell>
          <cell r="AX35">
            <v>19.46666666666667</v>
          </cell>
          <cell r="AY35">
            <v>77.86666666666667</v>
          </cell>
          <cell r="AZ35">
            <v>16</v>
          </cell>
          <cell r="BA35">
            <v>15.5</v>
          </cell>
          <cell r="BB35">
            <v>31.5</v>
          </cell>
          <cell r="BC35">
            <v>45</v>
          </cell>
          <cell r="BD35">
            <v>15.3</v>
          </cell>
          <cell r="BE35">
            <v>30.6</v>
          </cell>
          <cell r="BF35">
            <v>19</v>
          </cell>
          <cell r="BG35">
            <v>18</v>
          </cell>
          <cell r="BH35">
            <v>37</v>
          </cell>
          <cell r="BI35">
            <v>33</v>
          </cell>
          <cell r="BJ35">
            <v>14</v>
          </cell>
          <cell r="BK35">
            <v>28</v>
          </cell>
          <cell r="BL35">
            <v>20</v>
          </cell>
          <cell r="BM35">
            <v>20</v>
          </cell>
          <cell r="BN35">
            <v>40</v>
          </cell>
          <cell r="BO35">
            <v>57</v>
          </cell>
          <cell r="BP35">
            <v>19.4</v>
          </cell>
          <cell r="BQ35">
            <v>19.4</v>
          </cell>
          <cell r="BR35">
            <v>19</v>
          </cell>
          <cell r="BS35">
            <v>19</v>
          </cell>
          <cell r="BT35">
            <v>38</v>
          </cell>
          <cell r="BU35">
            <v>57</v>
          </cell>
          <cell r="BV35">
            <v>19</v>
          </cell>
          <cell r="BW35">
            <v>19</v>
          </cell>
          <cell r="BX35">
            <v>20</v>
          </cell>
          <cell r="BY35">
            <v>20</v>
          </cell>
          <cell r="BZ35">
            <v>40</v>
          </cell>
          <cell r="CA35">
            <v>60</v>
          </cell>
          <cell r="CB35">
            <v>20</v>
          </cell>
          <cell r="CC35">
            <v>20</v>
          </cell>
          <cell r="CD35">
            <v>19</v>
          </cell>
          <cell r="CE35">
            <v>19</v>
          </cell>
          <cell r="CF35">
            <v>38</v>
          </cell>
          <cell r="CG35">
            <v>57</v>
          </cell>
          <cell r="CH35">
            <v>19</v>
          </cell>
          <cell r="CI35">
            <v>19</v>
          </cell>
          <cell r="CJ35">
            <v>458.9</v>
          </cell>
          <cell r="CK35">
            <v>16.389285714285712</v>
          </cell>
          <cell r="CL35">
            <v>28</v>
          </cell>
          <cell r="CM35" t="str">
            <v>آداب</v>
          </cell>
          <cell r="CN35">
            <v>13</v>
          </cell>
          <cell r="CP35" t="str">
            <v>طاهيري </v>
          </cell>
        </row>
        <row r="36">
          <cell r="D36">
            <v>29</v>
          </cell>
          <cell r="E36" t="str">
            <v>عثماني خليل حسن</v>
          </cell>
          <cell r="F36">
            <v>18</v>
          </cell>
          <cell r="G36">
            <v>18</v>
          </cell>
          <cell r="H36">
            <v>18</v>
          </cell>
          <cell r="I36">
            <v>36</v>
          </cell>
          <cell r="J36">
            <v>52.5</v>
          </cell>
          <cell r="K36">
            <v>17.7</v>
          </cell>
          <cell r="L36">
            <v>88.5</v>
          </cell>
          <cell r="M36">
            <v>10</v>
          </cell>
          <cell r="N36">
            <v>10</v>
          </cell>
          <cell r="O36">
            <v>10</v>
          </cell>
          <cell r="P36">
            <v>20</v>
          </cell>
          <cell r="Q36">
            <v>6</v>
          </cell>
          <cell r="R36">
            <v>5.2</v>
          </cell>
          <cell r="S36">
            <v>15.600000000000001</v>
          </cell>
          <cell r="T36">
            <v>16</v>
          </cell>
          <cell r="U36">
            <v>10</v>
          </cell>
          <cell r="V36">
            <v>10</v>
          </cell>
          <cell r="W36">
            <v>24</v>
          </cell>
          <cell r="X36">
            <v>36</v>
          </cell>
          <cell r="Y36">
            <v>12</v>
          </cell>
          <cell r="Z36">
            <v>24</v>
          </cell>
          <cell r="AA36">
            <v>17</v>
          </cell>
          <cell r="AB36">
            <v>17.5</v>
          </cell>
          <cell r="AC36">
            <v>34.5</v>
          </cell>
          <cell r="AD36">
            <v>52.5</v>
          </cell>
          <cell r="AE36">
            <v>17.4</v>
          </cell>
          <cell r="AF36">
            <v>34.8</v>
          </cell>
          <cell r="AG36">
            <v>18</v>
          </cell>
          <cell r="AH36">
            <v>18</v>
          </cell>
          <cell r="AI36">
            <v>36</v>
          </cell>
          <cell r="AJ36">
            <v>36</v>
          </cell>
          <cell r="AK36">
            <v>14.4</v>
          </cell>
          <cell r="AL36">
            <v>14.4</v>
          </cell>
          <cell r="AM36">
            <v>17</v>
          </cell>
          <cell r="AN36">
            <v>16</v>
          </cell>
          <cell r="AO36">
            <v>33</v>
          </cell>
          <cell r="AP36">
            <v>30</v>
          </cell>
          <cell r="AQ36">
            <v>12.6</v>
          </cell>
          <cell r="AR36">
            <v>37.8</v>
          </cell>
          <cell r="AS36">
            <v>15</v>
          </cell>
          <cell r="AT36">
            <v>15</v>
          </cell>
          <cell r="AU36">
            <v>15</v>
          </cell>
          <cell r="AV36">
            <v>30</v>
          </cell>
          <cell r="AW36">
            <v>29</v>
          </cell>
          <cell r="AX36">
            <v>11.8</v>
          </cell>
          <cell r="AY36">
            <v>47.2</v>
          </cell>
          <cell r="AZ36">
            <v>13</v>
          </cell>
          <cell r="BA36">
            <v>13</v>
          </cell>
          <cell r="BB36">
            <v>26</v>
          </cell>
          <cell r="BC36">
            <v>39</v>
          </cell>
          <cell r="BD36">
            <v>13</v>
          </cell>
          <cell r="BE36">
            <v>26</v>
          </cell>
          <cell r="BF36">
            <v>17</v>
          </cell>
          <cell r="BG36">
            <v>16</v>
          </cell>
          <cell r="BH36">
            <v>33</v>
          </cell>
          <cell r="BI36">
            <v>42</v>
          </cell>
          <cell r="BJ36">
            <v>15</v>
          </cell>
          <cell r="BK36">
            <v>30</v>
          </cell>
          <cell r="BL36">
            <v>16</v>
          </cell>
          <cell r="BM36">
            <v>14</v>
          </cell>
          <cell r="BN36">
            <v>30</v>
          </cell>
          <cell r="BO36">
            <v>36</v>
          </cell>
          <cell r="BP36">
            <v>13.2</v>
          </cell>
          <cell r="BQ36">
            <v>13.2</v>
          </cell>
          <cell r="BR36">
            <v>18</v>
          </cell>
          <cell r="BS36">
            <v>18</v>
          </cell>
          <cell r="BT36">
            <v>36</v>
          </cell>
          <cell r="BU36">
            <v>54</v>
          </cell>
          <cell r="BV36">
            <v>18</v>
          </cell>
          <cell r="BW36">
            <v>18</v>
          </cell>
          <cell r="BX36">
            <v>18</v>
          </cell>
          <cell r="BY36">
            <v>18</v>
          </cell>
          <cell r="BZ36">
            <v>36</v>
          </cell>
          <cell r="CA36">
            <v>54</v>
          </cell>
          <cell r="CB36">
            <v>18</v>
          </cell>
          <cell r="CC36">
            <v>18</v>
          </cell>
          <cell r="CD36">
            <v>18</v>
          </cell>
          <cell r="CE36">
            <v>17</v>
          </cell>
          <cell r="CF36">
            <v>35</v>
          </cell>
          <cell r="CG36">
            <v>51</v>
          </cell>
          <cell r="CH36">
            <v>17.2</v>
          </cell>
          <cell r="CI36">
            <v>17.2</v>
          </cell>
          <cell r="CJ36">
            <v>384.7</v>
          </cell>
          <cell r="CK36">
            <v>13.739285714285714</v>
          </cell>
          <cell r="CL36">
            <v>29</v>
          </cell>
          <cell r="CM36" t="str">
            <v>آداب</v>
          </cell>
          <cell r="CN36">
            <v>13</v>
          </cell>
          <cell r="CP36" t="str">
            <v>عثماني</v>
          </cell>
        </row>
        <row r="37">
          <cell r="D37">
            <v>30</v>
          </cell>
          <cell r="E37" t="str">
            <v>عرابي رقية شيماء</v>
          </cell>
          <cell r="F37">
            <v>16</v>
          </cell>
          <cell r="G37">
            <v>12</v>
          </cell>
          <cell r="H37">
            <v>12</v>
          </cell>
          <cell r="I37">
            <v>26.666666666666668</v>
          </cell>
          <cell r="J37">
            <v>36</v>
          </cell>
          <cell r="K37">
            <v>12.533333333333335</v>
          </cell>
          <cell r="L37">
            <v>62.66666666666667</v>
          </cell>
          <cell r="M37">
            <v>12</v>
          </cell>
          <cell r="N37">
            <v>10</v>
          </cell>
          <cell r="O37">
            <v>10</v>
          </cell>
          <cell r="P37">
            <v>21.333333333333332</v>
          </cell>
          <cell r="Q37">
            <v>3</v>
          </cell>
          <cell r="R37">
            <v>4.866666666666666</v>
          </cell>
          <cell r="S37">
            <v>14.599999999999998</v>
          </cell>
          <cell r="T37">
            <v>14</v>
          </cell>
          <cell r="U37">
            <v>4</v>
          </cell>
          <cell r="V37">
            <v>4</v>
          </cell>
          <cell r="W37">
            <v>14.666666666666666</v>
          </cell>
          <cell r="X37">
            <v>31.5</v>
          </cell>
          <cell r="Y37">
            <v>9.233333333333333</v>
          </cell>
          <cell r="Z37">
            <v>18.466666666666665</v>
          </cell>
          <cell r="AA37">
            <v>14</v>
          </cell>
          <cell r="AB37">
            <v>14</v>
          </cell>
          <cell r="AC37">
            <v>28</v>
          </cell>
          <cell r="AD37">
            <v>30</v>
          </cell>
          <cell r="AE37">
            <v>11.6</v>
          </cell>
          <cell r="AF37">
            <v>23.2</v>
          </cell>
          <cell r="AG37">
            <v>17</v>
          </cell>
          <cell r="AH37">
            <v>20</v>
          </cell>
          <cell r="AI37">
            <v>37</v>
          </cell>
          <cell r="AJ37">
            <v>36</v>
          </cell>
          <cell r="AK37">
            <v>14.6</v>
          </cell>
          <cell r="AL37">
            <v>14.6</v>
          </cell>
          <cell r="AM37">
            <v>18</v>
          </cell>
          <cell r="AN37">
            <v>18</v>
          </cell>
          <cell r="AO37">
            <v>36</v>
          </cell>
          <cell r="AP37">
            <v>42</v>
          </cell>
          <cell r="AQ37">
            <v>15.6</v>
          </cell>
          <cell r="AR37">
            <v>46.8</v>
          </cell>
          <cell r="AS37">
            <v>12</v>
          </cell>
          <cell r="AT37">
            <v>10</v>
          </cell>
          <cell r="AU37">
            <v>15</v>
          </cell>
          <cell r="AV37">
            <v>24.666666666666668</v>
          </cell>
          <cell r="AW37">
            <v>36</v>
          </cell>
          <cell r="AX37">
            <v>12.133333333333335</v>
          </cell>
          <cell r="AY37">
            <v>48.53333333333334</v>
          </cell>
          <cell r="AZ37">
            <v>13</v>
          </cell>
          <cell r="BA37">
            <v>12.5</v>
          </cell>
          <cell r="BB37">
            <v>25.5</v>
          </cell>
          <cell r="BC37">
            <v>27</v>
          </cell>
          <cell r="BD37">
            <v>10.5</v>
          </cell>
          <cell r="BE37">
            <v>21</v>
          </cell>
          <cell r="BF37">
            <v>15</v>
          </cell>
          <cell r="BG37">
            <v>15</v>
          </cell>
          <cell r="BH37">
            <v>30</v>
          </cell>
          <cell r="BI37">
            <v>27</v>
          </cell>
          <cell r="BJ37">
            <v>11.4</v>
          </cell>
          <cell r="BK37">
            <v>22.8</v>
          </cell>
          <cell r="BL37">
            <v>18</v>
          </cell>
          <cell r="BM37">
            <v>18</v>
          </cell>
          <cell r="BN37">
            <v>36</v>
          </cell>
          <cell r="BO37">
            <v>15</v>
          </cell>
          <cell r="BP37">
            <v>10.2</v>
          </cell>
          <cell r="BQ37">
            <v>10.2</v>
          </cell>
          <cell r="BR37">
            <v>15</v>
          </cell>
          <cell r="BS37">
            <v>15</v>
          </cell>
          <cell r="BT37">
            <v>30</v>
          </cell>
          <cell r="BU37">
            <v>45</v>
          </cell>
          <cell r="BV37">
            <v>15</v>
          </cell>
          <cell r="BW37">
            <v>15</v>
          </cell>
          <cell r="BX37">
            <v>18</v>
          </cell>
          <cell r="BY37">
            <v>18</v>
          </cell>
          <cell r="BZ37">
            <v>36</v>
          </cell>
          <cell r="CA37">
            <v>54</v>
          </cell>
          <cell r="CB37">
            <v>18</v>
          </cell>
          <cell r="CC37">
            <v>18</v>
          </cell>
          <cell r="CD37">
            <v>18</v>
          </cell>
          <cell r="CE37">
            <v>16</v>
          </cell>
          <cell r="CF37">
            <v>34</v>
          </cell>
          <cell r="CG37">
            <v>51</v>
          </cell>
          <cell r="CH37">
            <v>17</v>
          </cell>
          <cell r="CI37">
            <v>17</v>
          </cell>
          <cell r="CJ37">
            <v>332.8666666666666</v>
          </cell>
          <cell r="CK37">
            <v>11.888095238095236</v>
          </cell>
          <cell r="CL37">
            <v>30</v>
          </cell>
          <cell r="CM37" t="str">
            <v>علوم</v>
          </cell>
          <cell r="CN37">
            <v>14</v>
          </cell>
          <cell r="CP37" t="str">
            <v>عرابي</v>
          </cell>
        </row>
        <row r="38">
          <cell r="D38">
            <v>31</v>
          </cell>
          <cell r="E38" t="str">
            <v>فصيح محمد اسلام</v>
          </cell>
          <cell r="F38">
            <v>14</v>
          </cell>
          <cell r="G38">
            <v>10</v>
          </cell>
          <cell r="H38">
            <v>10</v>
          </cell>
          <cell r="I38">
            <v>22.666666666666668</v>
          </cell>
          <cell r="J38">
            <v>27</v>
          </cell>
          <cell r="K38">
            <v>9.933333333333334</v>
          </cell>
          <cell r="L38">
            <v>49.66666666666667</v>
          </cell>
          <cell r="M38">
            <v>8</v>
          </cell>
          <cell r="N38">
            <v>8</v>
          </cell>
          <cell r="O38">
            <v>8</v>
          </cell>
          <cell r="P38">
            <v>16</v>
          </cell>
          <cell r="Q38">
            <v>6</v>
          </cell>
          <cell r="R38">
            <v>4.4</v>
          </cell>
          <cell r="S38">
            <v>13.200000000000001</v>
          </cell>
          <cell r="T38">
            <v>10</v>
          </cell>
          <cell r="U38">
            <v>6.5</v>
          </cell>
          <cell r="V38">
            <v>6.5</v>
          </cell>
          <cell r="W38">
            <v>15.333333333333334</v>
          </cell>
          <cell r="X38">
            <v>7.5</v>
          </cell>
          <cell r="Y38">
            <v>4.566666666666667</v>
          </cell>
          <cell r="Z38">
            <v>9.133333333333335</v>
          </cell>
          <cell r="AA38">
            <v>10</v>
          </cell>
          <cell r="AB38">
            <v>10</v>
          </cell>
          <cell r="AC38">
            <v>20</v>
          </cell>
          <cell r="AD38">
            <v>6</v>
          </cell>
          <cell r="AE38">
            <v>5.2</v>
          </cell>
          <cell r="AF38">
            <v>10.4</v>
          </cell>
          <cell r="AG38">
            <v>12</v>
          </cell>
          <cell r="AH38">
            <v>13</v>
          </cell>
          <cell r="AI38">
            <v>25</v>
          </cell>
          <cell r="AJ38">
            <v>21</v>
          </cell>
          <cell r="AK38">
            <v>9.2</v>
          </cell>
          <cell r="AL38">
            <v>9.2</v>
          </cell>
          <cell r="AM38">
            <v>13</v>
          </cell>
          <cell r="AN38">
            <v>13</v>
          </cell>
          <cell r="AO38">
            <v>26</v>
          </cell>
          <cell r="AP38">
            <v>15</v>
          </cell>
          <cell r="AQ38">
            <v>8.2</v>
          </cell>
          <cell r="AR38">
            <v>24.599999999999998</v>
          </cell>
          <cell r="AS38">
            <v>14</v>
          </cell>
          <cell r="AT38">
            <v>12</v>
          </cell>
          <cell r="AU38">
            <v>12</v>
          </cell>
          <cell r="AV38">
            <v>25.333333333333332</v>
          </cell>
          <cell r="AW38">
            <v>36</v>
          </cell>
          <cell r="AX38">
            <v>12.266666666666666</v>
          </cell>
          <cell r="AY38">
            <v>49.06666666666666</v>
          </cell>
          <cell r="AZ38">
            <v>10</v>
          </cell>
          <cell r="BA38">
            <v>11</v>
          </cell>
          <cell r="BB38">
            <v>21</v>
          </cell>
          <cell r="BC38">
            <v>25.5</v>
          </cell>
          <cell r="BD38">
            <v>9.3</v>
          </cell>
          <cell r="BE38">
            <v>18.6</v>
          </cell>
          <cell r="BF38">
            <v>10</v>
          </cell>
          <cell r="BG38">
            <v>10</v>
          </cell>
          <cell r="BH38">
            <v>20</v>
          </cell>
          <cell r="BI38">
            <v>6</v>
          </cell>
          <cell r="BJ38">
            <v>5.2</v>
          </cell>
          <cell r="BK38">
            <v>10.4</v>
          </cell>
          <cell r="BL38">
            <v>15</v>
          </cell>
          <cell r="BM38">
            <v>14</v>
          </cell>
          <cell r="BN38">
            <v>29</v>
          </cell>
          <cell r="BO38">
            <v>24</v>
          </cell>
          <cell r="BP38">
            <v>10.6</v>
          </cell>
          <cell r="BQ38">
            <v>10.6</v>
          </cell>
          <cell r="BR38">
            <v>19</v>
          </cell>
          <cell r="BS38">
            <v>19</v>
          </cell>
          <cell r="BT38">
            <v>38</v>
          </cell>
          <cell r="BU38">
            <v>57</v>
          </cell>
          <cell r="BV38">
            <v>19</v>
          </cell>
          <cell r="BW38">
            <v>19</v>
          </cell>
          <cell r="BX38">
            <v>18</v>
          </cell>
          <cell r="BY38">
            <v>18</v>
          </cell>
          <cell r="BZ38">
            <v>36</v>
          </cell>
          <cell r="CA38">
            <v>54</v>
          </cell>
          <cell r="CB38">
            <v>18</v>
          </cell>
          <cell r="CC38">
            <v>18</v>
          </cell>
          <cell r="CD38">
            <v>18</v>
          </cell>
          <cell r="CE38">
            <v>18</v>
          </cell>
          <cell r="CF38">
            <v>36</v>
          </cell>
          <cell r="CG38">
            <v>54</v>
          </cell>
          <cell r="CH38">
            <v>18</v>
          </cell>
          <cell r="CI38">
            <v>18</v>
          </cell>
          <cell r="CJ38">
            <v>259.8666666666666</v>
          </cell>
          <cell r="CK38">
            <v>9.28095238095238</v>
          </cell>
          <cell r="CL38">
            <v>31</v>
          </cell>
          <cell r="CM38" t="str">
            <v>علوم</v>
          </cell>
          <cell r="CN38">
            <v>14</v>
          </cell>
          <cell r="CP38" t="str">
            <v>فصيح</v>
          </cell>
        </row>
        <row r="39">
          <cell r="D39">
            <v>32</v>
          </cell>
          <cell r="E39" t="str">
            <v>فكرون  ابراهيم الخليل</v>
          </cell>
          <cell r="F39">
            <v>9</v>
          </cell>
          <cell r="G39">
            <v>5</v>
          </cell>
          <cell r="H39">
            <v>5.5</v>
          </cell>
          <cell r="I39">
            <v>13</v>
          </cell>
          <cell r="J39">
            <v>3</v>
          </cell>
          <cell r="K39">
            <v>3.2</v>
          </cell>
          <cell r="L39">
            <v>16</v>
          </cell>
          <cell r="M39">
            <v>13</v>
          </cell>
          <cell r="N39">
            <v>10</v>
          </cell>
          <cell r="O39">
            <v>4</v>
          </cell>
          <cell r="P39">
            <v>18</v>
          </cell>
          <cell r="Q39">
            <v>4.5</v>
          </cell>
          <cell r="R39">
            <v>4.5</v>
          </cell>
          <cell r="S39">
            <v>13.5</v>
          </cell>
          <cell r="T39">
            <v>13</v>
          </cell>
          <cell r="U39">
            <v>6</v>
          </cell>
          <cell r="V39">
            <v>6</v>
          </cell>
          <cell r="W39">
            <v>16.666666666666668</v>
          </cell>
          <cell r="X39">
            <v>6</v>
          </cell>
          <cell r="Y39">
            <v>4.533333333333333</v>
          </cell>
          <cell r="Z39">
            <v>9.066666666666666</v>
          </cell>
          <cell r="AA39">
            <v>9</v>
          </cell>
          <cell r="AB39">
            <v>4</v>
          </cell>
          <cell r="AC39">
            <v>13</v>
          </cell>
          <cell r="AD39">
            <v>13.5</v>
          </cell>
          <cell r="AE39">
            <v>5.3</v>
          </cell>
          <cell r="AF39">
            <v>10.6</v>
          </cell>
          <cell r="AG39">
            <v>12</v>
          </cell>
          <cell r="AH39">
            <v>13</v>
          </cell>
          <cell r="AI39">
            <v>25</v>
          </cell>
          <cell r="AJ39">
            <v>12</v>
          </cell>
          <cell r="AK39">
            <v>7.4</v>
          </cell>
          <cell r="AL39">
            <v>7.4</v>
          </cell>
          <cell r="AM39">
            <v>14</v>
          </cell>
          <cell r="AN39">
            <v>14</v>
          </cell>
          <cell r="AO39">
            <v>28</v>
          </cell>
          <cell r="AP39">
            <v>27</v>
          </cell>
          <cell r="AQ39">
            <v>11</v>
          </cell>
          <cell r="AR39">
            <v>33</v>
          </cell>
          <cell r="AS39">
            <v>12</v>
          </cell>
          <cell r="AT39">
            <v>10</v>
          </cell>
          <cell r="AU39">
            <v>14</v>
          </cell>
          <cell r="AV39">
            <v>24</v>
          </cell>
          <cell r="AW39">
            <v>31</v>
          </cell>
          <cell r="AX39">
            <v>11</v>
          </cell>
          <cell r="AY39">
            <v>44</v>
          </cell>
          <cell r="AZ39">
            <v>10</v>
          </cell>
          <cell r="BA39">
            <v>10.5</v>
          </cell>
          <cell r="BB39">
            <v>20.5</v>
          </cell>
          <cell r="BC39">
            <v>22.5</v>
          </cell>
          <cell r="BD39">
            <v>8.6</v>
          </cell>
          <cell r="BE39">
            <v>17.2</v>
          </cell>
          <cell r="BF39">
            <v>11</v>
          </cell>
          <cell r="BG39">
            <v>11</v>
          </cell>
          <cell r="BH39">
            <v>22</v>
          </cell>
          <cell r="BI39">
            <v>15</v>
          </cell>
          <cell r="BJ39">
            <v>7.4</v>
          </cell>
          <cell r="BK39">
            <v>14.8</v>
          </cell>
          <cell r="BL39">
            <v>16</v>
          </cell>
          <cell r="BM39">
            <v>14</v>
          </cell>
          <cell r="BN39">
            <v>30</v>
          </cell>
          <cell r="BO39">
            <v>9</v>
          </cell>
          <cell r="BP39">
            <v>7.8</v>
          </cell>
          <cell r="BQ39">
            <v>7.8</v>
          </cell>
          <cell r="BR39">
            <v>14</v>
          </cell>
          <cell r="BS39">
            <v>14</v>
          </cell>
          <cell r="BT39">
            <v>28</v>
          </cell>
          <cell r="BU39">
            <v>42</v>
          </cell>
          <cell r="BV39">
            <v>14</v>
          </cell>
          <cell r="BW39">
            <v>14</v>
          </cell>
          <cell r="BX39">
            <v>14</v>
          </cell>
          <cell r="BY39">
            <v>10</v>
          </cell>
          <cell r="BZ39">
            <v>24</v>
          </cell>
          <cell r="CA39">
            <v>36</v>
          </cell>
          <cell r="CB39">
            <v>12</v>
          </cell>
          <cell r="CC39">
            <v>12</v>
          </cell>
          <cell r="CD39">
            <v>18</v>
          </cell>
          <cell r="CE39">
            <v>17</v>
          </cell>
          <cell r="CF39">
            <v>35</v>
          </cell>
          <cell r="CG39">
            <v>51</v>
          </cell>
          <cell r="CH39">
            <v>17.2</v>
          </cell>
          <cell r="CI39">
            <v>17.2</v>
          </cell>
          <cell r="CJ39">
            <v>216.56666666666666</v>
          </cell>
          <cell r="CK39">
            <v>7.734523809523809</v>
          </cell>
          <cell r="CL39">
            <v>32</v>
          </cell>
          <cell r="CM39" t="str">
            <v>آداب</v>
          </cell>
          <cell r="CN39">
            <v>14</v>
          </cell>
          <cell r="CP39" t="str">
            <v>فكرون </v>
          </cell>
        </row>
        <row r="40">
          <cell r="D40">
            <v>33</v>
          </cell>
          <cell r="E40" t="str">
            <v>قبايلي عبد الرحمان</v>
          </cell>
          <cell r="F40">
            <v>15</v>
          </cell>
          <cell r="G40">
            <v>8.5</v>
          </cell>
          <cell r="H40">
            <v>10</v>
          </cell>
          <cell r="I40">
            <v>22.333333333333332</v>
          </cell>
          <cell r="J40">
            <v>31.5</v>
          </cell>
          <cell r="K40">
            <v>10.766666666666666</v>
          </cell>
          <cell r="L40">
            <v>53.83333333333333</v>
          </cell>
          <cell r="M40">
            <v>10</v>
          </cell>
          <cell r="N40">
            <v>10</v>
          </cell>
          <cell r="O40">
            <v>4</v>
          </cell>
          <cell r="P40">
            <v>16</v>
          </cell>
          <cell r="Q40">
            <v>10.5</v>
          </cell>
          <cell r="R40">
            <v>5.3</v>
          </cell>
          <cell r="S40">
            <v>15.899999999999999</v>
          </cell>
          <cell r="T40">
            <v>12</v>
          </cell>
          <cell r="U40">
            <v>9</v>
          </cell>
          <cell r="V40">
            <v>9</v>
          </cell>
          <cell r="W40">
            <v>20</v>
          </cell>
          <cell r="X40">
            <v>22.5</v>
          </cell>
          <cell r="Y40">
            <v>8.5</v>
          </cell>
          <cell r="Z40">
            <v>17</v>
          </cell>
          <cell r="AA40">
            <v>14</v>
          </cell>
          <cell r="AB40">
            <v>7.5</v>
          </cell>
          <cell r="AC40">
            <v>21.5</v>
          </cell>
          <cell r="AD40">
            <v>40.5</v>
          </cell>
          <cell r="AE40">
            <v>12.4</v>
          </cell>
          <cell r="AF40">
            <v>24.8</v>
          </cell>
          <cell r="AG40">
            <v>17</v>
          </cell>
          <cell r="AH40">
            <v>15</v>
          </cell>
          <cell r="AI40">
            <v>32</v>
          </cell>
          <cell r="AJ40">
            <v>33</v>
          </cell>
          <cell r="AK40">
            <v>13</v>
          </cell>
          <cell r="AL40">
            <v>13</v>
          </cell>
          <cell r="AM40">
            <v>17</v>
          </cell>
          <cell r="AN40">
            <v>17</v>
          </cell>
          <cell r="AO40">
            <v>34</v>
          </cell>
          <cell r="AP40">
            <v>30</v>
          </cell>
          <cell r="AQ40">
            <v>12.8</v>
          </cell>
          <cell r="AR40">
            <v>38.400000000000006</v>
          </cell>
          <cell r="AS40">
            <v>14</v>
          </cell>
          <cell r="AT40">
            <v>12</v>
          </cell>
          <cell r="AU40">
            <v>14</v>
          </cell>
          <cell r="AV40">
            <v>26.666666666666668</v>
          </cell>
          <cell r="AW40">
            <v>27</v>
          </cell>
          <cell r="AX40">
            <v>10.733333333333334</v>
          </cell>
          <cell r="AY40">
            <v>42.93333333333334</v>
          </cell>
          <cell r="AZ40">
            <v>16</v>
          </cell>
          <cell r="BA40">
            <v>10</v>
          </cell>
          <cell r="BB40">
            <v>26</v>
          </cell>
          <cell r="BC40">
            <v>21</v>
          </cell>
          <cell r="BD40">
            <v>9.4</v>
          </cell>
          <cell r="BE40">
            <v>18.8</v>
          </cell>
          <cell r="BF40">
            <v>12</v>
          </cell>
          <cell r="BG40">
            <v>12</v>
          </cell>
          <cell r="BH40">
            <v>24</v>
          </cell>
          <cell r="BI40">
            <v>30</v>
          </cell>
          <cell r="BJ40">
            <v>10.8</v>
          </cell>
          <cell r="BK40">
            <v>21.6</v>
          </cell>
          <cell r="BL40">
            <v>16</v>
          </cell>
          <cell r="BM40">
            <v>16</v>
          </cell>
          <cell r="BN40">
            <v>32</v>
          </cell>
          <cell r="BO40">
            <v>18</v>
          </cell>
          <cell r="BP40">
            <v>10</v>
          </cell>
          <cell r="BQ40">
            <v>10</v>
          </cell>
          <cell r="BR40">
            <v>14</v>
          </cell>
          <cell r="BS40">
            <v>14</v>
          </cell>
          <cell r="BT40">
            <v>28</v>
          </cell>
          <cell r="BU40">
            <v>42</v>
          </cell>
          <cell r="BV40">
            <v>14</v>
          </cell>
          <cell r="BW40">
            <v>14</v>
          </cell>
          <cell r="BX40">
            <v>16</v>
          </cell>
          <cell r="BY40">
            <v>16</v>
          </cell>
          <cell r="BZ40">
            <v>32</v>
          </cell>
          <cell r="CA40">
            <v>48</v>
          </cell>
          <cell r="CB40">
            <v>16</v>
          </cell>
          <cell r="CC40">
            <v>16</v>
          </cell>
          <cell r="CD40">
            <v>18</v>
          </cell>
          <cell r="CE40">
            <v>16</v>
          </cell>
          <cell r="CF40">
            <v>34</v>
          </cell>
          <cell r="CG40">
            <v>51</v>
          </cell>
          <cell r="CH40">
            <v>17</v>
          </cell>
          <cell r="CI40">
            <v>17</v>
          </cell>
          <cell r="CJ40">
            <v>303.2666666666667</v>
          </cell>
          <cell r="CK40">
            <v>10.830952380952382</v>
          </cell>
          <cell r="CL40">
            <v>33</v>
          </cell>
          <cell r="CN40">
            <v>14</v>
          </cell>
          <cell r="CP40" t="str">
            <v>قبايلي</v>
          </cell>
        </row>
        <row r="41">
          <cell r="D41">
            <v>34</v>
          </cell>
          <cell r="E41" t="str">
            <v>قرماط صهيب عبد النور</v>
          </cell>
          <cell r="F41">
            <v>18</v>
          </cell>
          <cell r="G41">
            <v>16</v>
          </cell>
          <cell r="H41">
            <v>14.5</v>
          </cell>
          <cell r="I41">
            <v>32.333333333333336</v>
          </cell>
          <cell r="J41">
            <v>48</v>
          </cell>
          <cell r="K41">
            <v>16.06666666666667</v>
          </cell>
          <cell r="L41">
            <v>80.33333333333334</v>
          </cell>
          <cell r="M41">
            <v>18</v>
          </cell>
          <cell r="N41">
            <v>20</v>
          </cell>
          <cell r="O41">
            <v>20</v>
          </cell>
          <cell r="P41">
            <v>38.666666666666664</v>
          </cell>
          <cell r="Q41">
            <v>54</v>
          </cell>
          <cell r="R41">
            <v>18.53333333333333</v>
          </cell>
          <cell r="S41">
            <v>55.599999999999994</v>
          </cell>
          <cell r="T41">
            <v>18</v>
          </cell>
          <cell r="U41">
            <v>20</v>
          </cell>
          <cell r="V41">
            <v>10</v>
          </cell>
          <cell r="W41">
            <v>32</v>
          </cell>
          <cell r="X41">
            <v>58.5</v>
          </cell>
          <cell r="Y41">
            <v>18.1</v>
          </cell>
          <cell r="Z41">
            <v>36.2</v>
          </cell>
          <cell r="AA41">
            <v>17</v>
          </cell>
          <cell r="AB41">
            <v>19</v>
          </cell>
          <cell r="AC41">
            <v>36</v>
          </cell>
          <cell r="AD41">
            <v>52.5</v>
          </cell>
          <cell r="AE41">
            <v>17.7</v>
          </cell>
          <cell r="AF41">
            <v>35.4</v>
          </cell>
          <cell r="AG41">
            <v>18</v>
          </cell>
          <cell r="AH41">
            <v>19</v>
          </cell>
          <cell r="AI41">
            <v>37</v>
          </cell>
          <cell r="AJ41">
            <v>60</v>
          </cell>
          <cell r="AK41">
            <v>19.4</v>
          </cell>
          <cell r="AL41">
            <v>19.4</v>
          </cell>
          <cell r="AM41">
            <v>20</v>
          </cell>
          <cell r="AN41">
            <v>20</v>
          </cell>
          <cell r="AO41">
            <v>40</v>
          </cell>
          <cell r="AP41">
            <v>54</v>
          </cell>
          <cell r="AQ41">
            <v>18.8</v>
          </cell>
          <cell r="AR41">
            <v>56.400000000000006</v>
          </cell>
          <cell r="AS41">
            <v>18</v>
          </cell>
          <cell r="AT41">
            <v>18</v>
          </cell>
          <cell r="AU41">
            <v>18</v>
          </cell>
          <cell r="AV41">
            <v>36</v>
          </cell>
          <cell r="AW41">
            <v>55</v>
          </cell>
          <cell r="AX41">
            <v>18.2</v>
          </cell>
          <cell r="AY41">
            <v>72.8</v>
          </cell>
          <cell r="AZ41">
            <v>15</v>
          </cell>
          <cell r="BA41">
            <v>16</v>
          </cell>
          <cell r="BB41">
            <v>31</v>
          </cell>
          <cell r="BC41">
            <v>48</v>
          </cell>
          <cell r="BD41">
            <v>15.8</v>
          </cell>
          <cell r="BE41">
            <v>31.6</v>
          </cell>
          <cell r="BF41">
            <v>16</v>
          </cell>
          <cell r="BG41">
            <v>14</v>
          </cell>
          <cell r="BH41">
            <v>30</v>
          </cell>
          <cell r="BI41">
            <v>39</v>
          </cell>
          <cell r="BJ41">
            <v>13.8</v>
          </cell>
          <cell r="BK41">
            <v>27.6</v>
          </cell>
          <cell r="BL41">
            <v>19</v>
          </cell>
          <cell r="BM41">
            <v>18</v>
          </cell>
          <cell r="BN41">
            <v>37</v>
          </cell>
          <cell r="BO41">
            <v>45</v>
          </cell>
          <cell r="BP41">
            <v>16.4</v>
          </cell>
          <cell r="BQ41">
            <v>16.4</v>
          </cell>
          <cell r="BR41">
            <v>20</v>
          </cell>
          <cell r="BS41">
            <v>20</v>
          </cell>
          <cell r="BT41">
            <v>40</v>
          </cell>
          <cell r="BU41">
            <v>60</v>
          </cell>
          <cell r="BV41">
            <v>20</v>
          </cell>
          <cell r="BW41">
            <v>20</v>
          </cell>
          <cell r="BX41">
            <v>20</v>
          </cell>
          <cell r="BY41">
            <v>20</v>
          </cell>
          <cell r="BZ41">
            <v>40</v>
          </cell>
          <cell r="CA41">
            <v>60</v>
          </cell>
          <cell r="CB41">
            <v>20</v>
          </cell>
          <cell r="CC41">
            <v>20</v>
          </cell>
          <cell r="CD41">
            <v>18</v>
          </cell>
          <cell r="CE41">
            <v>18</v>
          </cell>
          <cell r="CF41">
            <v>36</v>
          </cell>
          <cell r="CG41">
            <v>54</v>
          </cell>
          <cell r="CH41">
            <v>18</v>
          </cell>
          <cell r="CI41">
            <v>18</v>
          </cell>
          <cell r="CJ41">
            <v>489.73333333333335</v>
          </cell>
          <cell r="CK41">
            <v>17.49047619047619</v>
          </cell>
          <cell r="CL41">
            <v>34</v>
          </cell>
          <cell r="CN41">
            <v>15</v>
          </cell>
          <cell r="CP41" t="str">
            <v>قرماط</v>
          </cell>
        </row>
        <row r="42">
          <cell r="D42">
            <v>35</v>
          </cell>
          <cell r="E42" t="str">
            <v>قرود عيدة نريمان</v>
          </cell>
          <cell r="F42">
            <v>18</v>
          </cell>
          <cell r="G42">
            <v>17</v>
          </cell>
          <cell r="H42">
            <v>16</v>
          </cell>
          <cell r="I42">
            <v>34</v>
          </cell>
          <cell r="J42">
            <v>36</v>
          </cell>
          <cell r="K42">
            <v>14</v>
          </cell>
          <cell r="L42">
            <v>70</v>
          </cell>
          <cell r="M42">
            <v>18</v>
          </cell>
          <cell r="N42">
            <v>20</v>
          </cell>
          <cell r="O42">
            <v>19</v>
          </cell>
          <cell r="P42">
            <v>38</v>
          </cell>
          <cell r="Q42">
            <v>48</v>
          </cell>
          <cell r="R42">
            <v>17.2</v>
          </cell>
          <cell r="S42">
            <v>51.599999999999994</v>
          </cell>
          <cell r="T42">
            <v>18</v>
          </cell>
          <cell r="U42">
            <v>16</v>
          </cell>
          <cell r="V42">
            <v>15</v>
          </cell>
          <cell r="W42">
            <v>32.666666666666664</v>
          </cell>
          <cell r="X42">
            <v>51</v>
          </cell>
          <cell r="Y42">
            <v>16.73333333333333</v>
          </cell>
          <cell r="Z42">
            <v>33.46666666666666</v>
          </cell>
          <cell r="AA42">
            <v>17</v>
          </cell>
          <cell r="AB42">
            <v>19</v>
          </cell>
          <cell r="AC42">
            <v>36</v>
          </cell>
          <cell r="AD42">
            <v>54</v>
          </cell>
          <cell r="AE42">
            <v>18</v>
          </cell>
          <cell r="AF42">
            <v>36</v>
          </cell>
          <cell r="AG42">
            <v>18</v>
          </cell>
          <cell r="AH42">
            <v>17</v>
          </cell>
          <cell r="AI42">
            <v>35</v>
          </cell>
          <cell r="AJ42">
            <v>48</v>
          </cell>
          <cell r="AK42">
            <v>16.6</v>
          </cell>
          <cell r="AL42">
            <v>16.6</v>
          </cell>
          <cell r="AM42">
            <v>17</v>
          </cell>
          <cell r="AN42">
            <v>17</v>
          </cell>
          <cell r="AO42">
            <v>34</v>
          </cell>
          <cell r="AP42">
            <v>42</v>
          </cell>
          <cell r="AQ42">
            <v>15.2</v>
          </cell>
          <cell r="AR42">
            <v>45.599999999999994</v>
          </cell>
          <cell r="AS42">
            <v>16</v>
          </cell>
          <cell r="AT42">
            <v>18</v>
          </cell>
          <cell r="AU42">
            <v>16</v>
          </cell>
          <cell r="AV42">
            <v>33.333333333333336</v>
          </cell>
          <cell r="AW42">
            <v>49</v>
          </cell>
          <cell r="AX42">
            <v>16.46666666666667</v>
          </cell>
          <cell r="AY42">
            <v>65.86666666666667</v>
          </cell>
          <cell r="AZ42">
            <v>14</v>
          </cell>
          <cell r="BA42">
            <v>15.5</v>
          </cell>
          <cell r="BB42">
            <v>29.5</v>
          </cell>
          <cell r="BC42">
            <v>45</v>
          </cell>
          <cell r="BD42">
            <v>14.9</v>
          </cell>
          <cell r="BE42">
            <v>29.8</v>
          </cell>
          <cell r="BF42">
            <v>11</v>
          </cell>
          <cell r="BG42">
            <v>11</v>
          </cell>
          <cell r="BH42">
            <v>22</v>
          </cell>
          <cell r="BI42">
            <v>18</v>
          </cell>
          <cell r="BJ42">
            <v>8</v>
          </cell>
          <cell r="BK42">
            <v>16</v>
          </cell>
          <cell r="BL42">
            <v>16</v>
          </cell>
          <cell r="BM42">
            <v>15</v>
          </cell>
          <cell r="BN42">
            <v>31</v>
          </cell>
          <cell r="BO42">
            <v>57</v>
          </cell>
          <cell r="BP42">
            <v>17.6</v>
          </cell>
          <cell r="BQ42">
            <v>17.6</v>
          </cell>
          <cell r="BR42">
            <v>18</v>
          </cell>
          <cell r="BS42">
            <v>18</v>
          </cell>
          <cell r="BT42">
            <v>36</v>
          </cell>
          <cell r="BU42">
            <v>54</v>
          </cell>
          <cell r="BV42">
            <v>18</v>
          </cell>
          <cell r="BW42">
            <v>18</v>
          </cell>
          <cell r="BX42">
            <v>20</v>
          </cell>
          <cell r="BY42">
            <v>18</v>
          </cell>
          <cell r="BZ42">
            <v>38</v>
          </cell>
          <cell r="CA42">
            <v>57</v>
          </cell>
          <cell r="CB42">
            <v>19</v>
          </cell>
          <cell r="CC42">
            <v>19</v>
          </cell>
          <cell r="CD42">
            <v>18</v>
          </cell>
          <cell r="CE42">
            <v>18</v>
          </cell>
          <cell r="CF42">
            <v>36</v>
          </cell>
          <cell r="CG42">
            <v>51</v>
          </cell>
          <cell r="CH42">
            <v>17.4</v>
          </cell>
          <cell r="CI42">
            <v>17.4</v>
          </cell>
          <cell r="CJ42">
            <v>436.9333333333333</v>
          </cell>
          <cell r="CK42">
            <v>15.604761904761903</v>
          </cell>
          <cell r="CL42">
            <v>35</v>
          </cell>
          <cell r="CN42">
            <v>15</v>
          </cell>
          <cell r="CP42" t="str">
            <v>قرود</v>
          </cell>
        </row>
        <row r="43">
          <cell r="D43">
            <v>36</v>
          </cell>
          <cell r="E43" t="str">
            <v>قول توفيق طلال</v>
          </cell>
          <cell r="F43">
            <v>19</v>
          </cell>
          <cell r="G43">
            <v>15.5</v>
          </cell>
          <cell r="H43">
            <v>19</v>
          </cell>
          <cell r="I43">
            <v>35.666666666666664</v>
          </cell>
          <cell r="J43">
            <v>57</v>
          </cell>
          <cell r="K43">
            <v>18.53333333333333</v>
          </cell>
          <cell r="L43">
            <v>92.66666666666666</v>
          </cell>
          <cell r="M43">
            <v>18</v>
          </cell>
          <cell r="N43">
            <v>20</v>
          </cell>
          <cell r="O43">
            <v>20</v>
          </cell>
          <cell r="P43">
            <v>38.666666666666664</v>
          </cell>
          <cell r="Q43">
            <v>57</v>
          </cell>
          <cell r="R43">
            <v>19.133333333333333</v>
          </cell>
          <cell r="S43">
            <v>57.4</v>
          </cell>
          <cell r="T43">
            <v>18</v>
          </cell>
          <cell r="U43">
            <v>20</v>
          </cell>
          <cell r="V43">
            <v>15.5</v>
          </cell>
          <cell r="W43">
            <v>35.666666666666664</v>
          </cell>
          <cell r="X43">
            <v>54</v>
          </cell>
          <cell r="Y43">
            <v>17.93333333333333</v>
          </cell>
          <cell r="Z43">
            <v>35.86666666666666</v>
          </cell>
          <cell r="AA43">
            <v>18</v>
          </cell>
          <cell r="AB43">
            <v>20</v>
          </cell>
          <cell r="AC43">
            <v>38</v>
          </cell>
          <cell r="AD43">
            <v>58.5</v>
          </cell>
          <cell r="AE43">
            <v>19.3</v>
          </cell>
          <cell r="AF43">
            <v>38.6</v>
          </cell>
          <cell r="AG43">
            <v>19</v>
          </cell>
          <cell r="AH43">
            <v>20</v>
          </cell>
          <cell r="AI43">
            <v>39</v>
          </cell>
          <cell r="AJ43">
            <v>60</v>
          </cell>
          <cell r="AK43">
            <v>19.8</v>
          </cell>
          <cell r="AL43">
            <v>19.8</v>
          </cell>
          <cell r="AM43">
            <v>20</v>
          </cell>
          <cell r="AN43">
            <v>20</v>
          </cell>
          <cell r="AO43">
            <v>40</v>
          </cell>
          <cell r="AP43">
            <v>60</v>
          </cell>
          <cell r="AQ43">
            <v>20</v>
          </cell>
          <cell r="AR43">
            <v>60</v>
          </cell>
          <cell r="AS43">
            <v>18</v>
          </cell>
          <cell r="AT43">
            <v>19</v>
          </cell>
          <cell r="AU43">
            <v>19</v>
          </cell>
          <cell r="AV43">
            <v>37.333333333333336</v>
          </cell>
          <cell r="AW43">
            <v>60</v>
          </cell>
          <cell r="AX43">
            <v>19.46666666666667</v>
          </cell>
          <cell r="AY43">
            <v>77.86666666666667</v>
          </cell>
          <cell r="AZ43">
            <v>14</v>
          </cell>
          <cell r="BA43">
            <v>15</v>
          </cell>
          <cell r="BB43">
            <v>29</v>
          </cell>
          <cell r="BC43">
            <v>54</v>
          </cell>
          <cell r="BD43">
            <v>16.6</v>
          </cell>
          <cell r="BE43">
            <v>33.2</v>
          </cell>
          <cell r="BF43">
            <v>14</v>
          </cell>
          <cell r="BG43">
            <v>13</v>
          </cell>
          <cell r="BH43">
            <v>27</v>
          </cell>
          <cell r="BI43">
            <v>36</v>
          </cell>
          <cell r="BJ43">
            <v>12.6</v>
          </cell>
          <cell r="BK43">
            <v>25.2</v>
          </cell>
          <cell r="BL43">
            <v>20</v>
          </cell>
          <cell r="BM43">
            <v>20</v>
          </cell>
          <cell r="BN43">
            <v>40</v>
          </cell>
          <cell r="BO43">
            <v>60</v>
          </cell>
          <cell r="BP43">
            <v>20</v>
          </cell>
          <cell r="BQ43">
            <v>20</v>
          </cell>
          <cell r="BR43">
            <v>20</v>
          </cell>
          <cell r="BS43">
            <v>20</v>
          </cell>
          <cell r="BT43">
            <v>40</v>
          </cell>
          <cell r="BU43">
            <v>60</v>
          </cell>
          <cell r="BV43">
            <v>20</v>
          </cell>
          <cell r="BW43">
            <v>20</v>
          </cell>
          <cell r="BX43">
            <v>20</v>
          </cell>
          <cell r="BY43">
            <v>20</v>
          </cell>
          <cell r="BZ43">
            <v>40</v>
          </cell>
          <cell r="CA43">
            <v>60</v>
          </cell>
          <cell r="CB43">
            <v>20</v>
          </cell>
          <cell r="CC43">
            <v>20</v>
          </cell>
          <cell r="CD43">
            <v>18</v>
          </cell>
          <cell r="CE43">
            <v>18</v>
          </cell>
          <cell r="CF43">
            <v>36</v>
          </cell>
          <cell r="CG43">
            <v>54</v>
          </cell>
          <cell r="CH43">
            <v>18</v>
          </cell>
          <cell r="CI43">
            <v>18</v>
          </cell>
          <cell r="CJ43">
            <v>518.6</v>
          </cell>
          <cell r="CK43">
            <v>18.521428571428572</v>
          </cell>
          <cell r="CL43">
            <v>36</v>
          </cell>
          <cell r="CN43">
            <v>15</v>
          </cell>
          <cell r="CP43" t="str">
            <v>قول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 (2)"/>
      <sheetName val="Feuil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m"/>
      <sheetName val="Feuil3"/>
      <sheetName val="المواد والاقسام"/>
      <sheetName val="شهادة مدرسية"/>
      <sheetName val="etat2012"/>
      <sheetName val="التسجيل"/>
      <sheetName val="احصاء"/>
      <sheetName val="اساتذة القسم "/>
      <sheetName val="ورقة1"/>
      <sheetName val="قائمة القسم"/>
      <sheetName val="قوائم التنقيط"/>
      <sheetName val="النتائج العامة "/>
      <sheetName val="النتائج العامة  (2)"/>
      <sheetName val="نتائج الفصل1"/>
      <sheetName val="نتائج الفصل2"/>
      <sheetName val="نتائج الفصل3"/>
      <sheetName val="كشف القاط"/>
    </sheetNames>
    <sheetDataSet>
      <sheetData sheetId="5">
        <row r="7">
          <cell r="B7" t="str">
            <v>الرقم</v>
          </cell>
          <cell r="C7" t="str">
            <v>رقم القسم</v>
          </cell>
          <cell r="D7" t="str">
            <v>رقم/ت/ق</v>
          </cell>
          <cell r="E7" t="str">
            <v>اللـــــقب</v>
          </cell>
          <cell r="F7" t="str">
            <v>و الاســــم</v>
          </cell>
          <cell r="G7" t="str">
            <v>يوم</v>
          </cell>
          <cell r="H7" t="str">
            <v>شهر</v>
          </cell>
          <cell r="I7" t="str">
            <v>سنة</v>
          </cell>
          <cell r="J7" t="str">
            <v>مكان الميلاد</v>
          </cell>
          <cell r="K7" t="str">
            <v>القسم </v>
          </cell>
          <cell r="L7" t="str">
            <v>الإعادة</v>
          </cell>
          <cell r="M7" t="str">
            <v>القسم المعاد</v>
          </cell>
          <cell r="N7" t="str">
            <v>معدل السنة الماضية </v>
          </cell>
          <cell r="O7" t="str">
            <v>الجنس</v>
          </cell>
          <cell r="P7" t="str">
            <v>الصفة</v>
          </cell>
          <cell r="Q7" t="str">
            <v> الجذع المشترك- الشعبة</v>
          </cell>
          <cell r="R7" t="str">
            <v>إسم الأب</v>
          </cell>
          <cell r="S7" t="str">
            <v>مهنته</v>
          </cell>
          <cell r="T7" t="str">
            <v>العنوان الشخصي</v>
          </cell>
          <cell r="V7" t="str">
            <v>ذكـــور</v>
          </cell>
          <cell r="W7" t="str">
            <v>اناث</v>
          </cell>
          <cell r="X7" t="str">
            <v>الرتبة في العائلة</v>
          </cell>
          <cell r="Y7" t="str">
            <v>المتوسطة الأصلية</v>
          </cell>
          <cell r="Z7" t="str">
            <v>آداب وفلسفة</v>
          </cell>
          <cell r="AA7" t="str">
            <v>لغات أجنبية</v>
          </cell>
          <cell r="AB7" t="str">
            <v>تعليم مهني</v>
          </cell>
          <cell r="AC7" t="str">
            <v>تكوين مهني</v>
          </cell>
          <cell r="AD7" t="str">
            <v>رياضيات</v>
          </cell>
          <cell r="AE7" t="str">
            <v>ع تج</v>
          </cell>
          <cell r="AF7" t="str">
            <v>تقني رياضي</v>
          </cell>
          <cell r="AG7" t="str">
            <v>تسيير</v>
          </cell>
          <cell r="AH7" t="str">
            <v>تعليم مهني</v>
          </cell>
          <cell r="AI7" t="str">
            <v>تكوين مهني</v>
          </cell>
          <cell r="AJ7" t="str">
            <v>م الفصل 1</v>
          </cell>
          <cell r="AK7" t="str">
            <v>الايجازات </v>
          </cell>
          <cell r="AL7" t="str">
            <v>م الفصل 2</v>
          </cell>
          <cell r="AM7" t="str">
            <v>الايجازات </v>
          </cell>
          <cell r="AN7" t="str">
            <v>م الفصل 3</v>
          </cell>
          <cell r="AO7" t="str">
            <v>الايجازات </v>
          </cell>
          <cell r="AP7" t="str">
            <v>م سنوي</v>
          </cell>
          <cell r="AQ7" t="str">
            <v>قرار المجلس</v>
          </cell>
        </row>
        <row r="8">
          <cell r="B8">
            <v>1</v>
          </cell>
          <cell r="C8">
            <v>1</v>
          </cell>
          <cell r="D8">
            <v>1</v>
          </cell>
          <cell r="E8" t="str">
            <v>الحدي</v>
          </cell>
          <cell r="F8" t="str">
            <v>اية نور الهدى</v>
          </cell>
          <cell r="G8">
            <v>13</v>
          </cell>
          <cell r="H8">
            <v>2</v>
          </cell>
          <cell r="I8">
            <v>2004</v>
          </cell>
          <cell r="J8" t="str">
            <v>الجلفة</v>
          </cell>
          <cell r="K8" t="str">
            <v>1م1</v>
          </cell>
          <cell r="O8" t="str">
            <v>انثى</v>
          </cell>
          <cell r="R8" t="str">
            <v>عبد الرحمان</v>
          </cell>
          <cell r="S8" t="str">
            <v>مقاول</v>
          </cell>
          <cell r="T8" t="str">
            <v>حي المسجد الجديد رقم 13</v>
          </cell>
          <cell r="AP8">
            <v>0</v>
          </cell>
        </row>
        <row r="9">
          <cell r="B9">
            <v>2</v>
          </cell>
          <cell r="C9">
            <v>1</v>
          </cell>
          <cell r="D9">
            <v>2</v>
          </cell>
          <cell r="E9" t="str">
            <v>الحياني</v>
          </cell>
          <cell r="F9" t="str">
            <v>هديل</v>
          </cell>
          <cell r="K9" t="str">
            <v>1م1</v>
          </cell>
          <cell r="O9" t="str">
            <v>انثى</v>
          </cell>
          <cell r="AP9">
            <v>0</v>
          </cell>
        </row>
        <row r="10">
          <cell r="B10">
            <v>3</v>
          </cell>
          <cell r="C10">
            <v>1</v>
          </cell>
          <cell r="D10">
            <v>3</v>
          </cell>
          <cell r="E10" t="str">
            <v>الحياني</v>
          </cell>
          <cell r="F10" t="str">
            <v>هادية</v>
          </cell>
          <cell r="K10" t="str">
            <v>1م1</v>
          </cell>
          <cell r="O10" t="str">
            <v>انثى</v>
          </cell>
          <cell r="AP10">
            <v>0</v>
          </cell>
        </row>
        <row r="11">
          <cell r="B11">
            <v>4</v>
          </cell>
          <cell r="C11">
            <v>1</v>
          </cell>
          <cell r="D11">
            <v>4</v>
          </cell>
          <cell r="E11" t="str">
            <v>بختي</v>
          </cell>
          <cell r="F11" t="str">
            <v>حورية اية</v>
          </cell>
          <cell r="G11">
            <v>7</v>
          </cell>
          <cell r="H11">
            <v>7</v>
          </cell>
          <cell r="I11">
            <v>2004</v>
          </cell>
          <cell r="J11" t="str">
            <v>الجلفة</v>
          </cell>
          <cell r="K11" t="str">
            <v>1م1</v>
          </cell>
          <cell r="O11" t="str">
            <v>انثى</v>
          </cell>
          <cell r="R11" t="str">
            <v>علي</v>
          </cell>
          <cell r="S11" t="str">
            <v>موظف</v>
          </cell>
          <cell r="T11" t="str">
            <v>حي المسجد الجديد 1014/12</v>
          </cell>
          <cell r="AP11">
            <v>0</v>
          </cell>
        </row>
        <row r="12">
          <cell r="B12">
            <v>5</v>
          </cell>
          <cell r="C12">
            <v>1</v>
          </cell>
          <cell r="D12">
            <v>5</v>
          </cell>
          <cell r="E12" t="str">
            <v>بعيطيش</v>
          </cell>
          <cell r="F12" t="str">
            <v>وسام</v>
          </cell>
          <cell r="G12">
            <v>7</v>
          </cell>
          <cell r="H12">
            <v>6</v>
          </cell>
          <cell r="I12">
            <v>2004</v>
          </cell>
          <cell r="J12" t="str">
            <v>الجلفة</v>
          </cell>
          <cell r="K12" t="str">
            <v>1م1</v>
          </cell>
          <cell r="O12" t="str">
            <v>انثى</v>
          </cell>
          <cell r="R12" t="str">
            <v>نصير</v>
          </cell>
          <cell r="S12" t="str">
            <v>تاجر</v>
          </cell>
          <cell r="T12" t="str">
            <v>حي المسجد الجديد 12/331</v>
          </cell>
          <cell r="AP12">
            <v>0</v>
          </cell>
        </row>
        <row r="13">
          <cell r="B13">
            <v>6</v>
          </cell>
          <cell r="C13">
            <v>1</v>
          </cell>
          <cell r="D13">
            <v>6</v>
          </cell>
          <cell r="E13" t="str">
            <v>بن احمد</v>
          </cell>
          <cell r="F13" t="str">
            <v>رانيا وفاء</v>
          </cell>
          <cell r="K13" t="str">
            <v>1م1</v>
          </cell>
          <cell r="O13" t="str">
            <v>انثى</v>
          </cell>
          <cell r="AP13">
            <v>0</v>
          </cell>
        </row>
        <row r="14">
          <cell r="B14">
            <v>7</v>
          </cell>
          <cell r="C14">
            <v>1</v>
          </cell>
          <cell r="D14">
            <v>7</v>
          </cell>
          <cell r="E14" t="str">
            <v>بن رحمون</v>
          </cell>
          <cell r="F14" t="str">
            <v>سيف الدين بلخير</v>
          </cell>
          <cell r="G14">
            <v>10</v>
          </cell>
          <cell r="H14">
            <v>6</v>
          </cell>
          <cell r="I14">
            <v>2002</v>
          </cell>
          <cell r="J14" t="str">
            <v>الجلفة</v>
          </cell>
          <cell r="K14" t="str">
            <v>1م1</v>
          </cell>
          <cell r="O14" t="str">
            <v>ذكر</v>
          </cell>
          <cell r="R14" t="str">
            <v>هرقول عيشة</v>
          </cell>
          <cell r="S14" t="str">
            <v>/</v>
          </cell>
          <cell r="T14" t="str">
            <v>حي المسجد الجديد 330/81</v>
          </cell>
          <cell r="AP14">
            <v>0</v>
          </cell>
        </row>
        <row r="15">
          <cell r="B15">
            <v>8</v>
          </cell>
          <cell r="C15">
            <v>1</v>
          </cell>
          <cell r="D15">
            <v>8</v>
          </cell>
          <cell r="E15" t="str">
            <v>تناح</v>
          </cell>
          <cell r="F15" t="str">
            <v>مليكة نسرين</v>
          </cell>
          <cell r="K15" t="str">
            <v>1م1</v>
          </cell>
          <cell r="O15" t="str">
            <v>انثى</v>
          </cell>
          <cell r="AP15">
            <v>0</v>
          </cell>
        </row>
        <row r="16">
          <cell r="B16">
            <v>9</v>
          </cell>
          <cell r="C16">
            <v>1</v>
          </cell>
          <cell r="D16">
            <v>9</v>
          </cell>
          <cell r="E16" t="str">
            <v>تومي </v>
          </cell>
          <cell r="F16" t="str">
            <v>عايدة</v>
          </cell>
          <cell r="G16">
            <v>11</v>
          </cell>
          <cell r="H16">
            <v>11</v>
          </cell>
          <cell r="I16">
            <v>2003</v>
          </cell>
          <cell r="J16" t="str">
            <v>عين الابل</v>
          </cell>
          <cell r="K16" t="str">
            <v>1م1</v>
          </cell>
          <cell r="O16" t="str">
            <v>انثى</v>
          </cell>
          <cell r="R16" t="str">
            <v>هرقول عيشة</v>
          </cell>
          <cell r="S16" t="str">
            <v>/</v>
          </cell>
          <cell r="T16" t="str">
            <v>حي المسجد الجديد 330/81</v>
          </cell>
          <cell r="AP16">
            <v>0</v>
          </cell>
        </row>
        <row r="17">
          <cell r="B17">
            <v>10</v>
          </cell>
          <cell r="C17">
            <v>1</v>
          </cell>
          <cell r="D17">
            <v>10</v>
          </cell>
          <cell r="E17" t="str">
            <v>حبيب</v>
          </cell>
          <cell r="F17" t="str">
            <v>عيشة</v>
          </cell>
          <cell r="G17">
            <v>30</v>
          </cell>
          <cell r="H17">
            <v>9</v>
          </cell>
          <cell r="I17">
            <v>2003</v>
          </cell>
          <cell r="J17" t="str">
            <v>الجلفة</v>
          </cell>
          <cell r="K17" t="str">
            <v>1م1</v>
          </cell>
          <cell r="O17" t="str">
            <v>انثى</v>
          </cell>
          <cell r="R17" t="str">
            <v>محمد</v>
          </cell>
          <cell r="S17" t="str">
            <v>بطال</v>
          </cell>
          <cell r="T17" t="str">
            <v>حي المسجد الجديد 4</v>
          </cell>
          <cell r="AP17">
            <v>0</v>
          </cell>
        </row>
        <row r="18">
          <cell r="B18">
            <v>11</v>
          </cell>
          <cell r="C18">
            <v>1</v>
          </cell>
          <cell r="D18">
            <v>11</v>
          </cell>
          <cell r="E18" t="str">
            <v>حشلاف</v>
          </cell>
          <cell r="F18" t="str">
            <v>مهند عبد الحكيم</v>
          </cell>
          <cell r="G18">
            <v>7</v>
          </cell>
          <cell r="H18">
            <v>1</v>
          </cell>
          <cell r="I18">
            <v>2004</v>
          </cell>
          <cell r="J18" t="str">
            <v>الجلفة</v>
          </cell>
          <cell r="K18" t="str">
            <v>1م1</v>
          </cell>
          <cell r="O18" t="str">
            <v>ذكر</v>
          </cell>
          <cell r="R18" t="str">
            <v>مصطفى</v>
          </cell>
          <cell r="S18" t="str">
            <v>استاذ</v>
          </cell>
          <cell r="T18" t="str">
            <v>حي المسجد الجديد 19</v>
          </cell>
          <cell r="AP18">
            <v>0</v>
          </cell>
        </row>
        <row r="19">
          <cell r="B19">
            <v>12</v>
          </cell>
          <cell r="C19">
            <v>1</v>
          </cell>
          <cell r="D19">
            <v>12</v>
          </cell>
          <cell r="E19" t="str">
            <v>حيرش </v>
          </cell>
          <cell r="F19" t="str">
            <v>عماد الدين فهد وحيد</v>
          </cell>
          <cell r="G19">
            <v>8</v>
          </cell>
          <cell r="H19">
            <v>2</v>
          </cell>
          <cell r="I19">
            <v>2004</v>
          </cell>
          <cell r="J19" t="str">
            <v>الجلفة</v>
          </cell>
          <cell r="K19" t="str">
            <v>1م1</v>
          </cell>
          <cell r="O19" t="str">
            <v>ذكر</v>
          </cell>
          <cell r="R19" t="str">
            <v>سليمان</v>
          </cell>
          <cell r="S19" t="str">
            <v>متوفي</v>
          </cell>
          <cell r="T19" t="str">
            <v>حي المسجد الجديد 326/109</v>
          </cell>
          <cell r="AP19">
            <v>0</v>
          </cell>
        </row>
        <row r="20">
          <cell r="B20">
            <v>13</v>
          </cell>
          <cell r="C20">
            <v>1</v>
          </cell>
          <cell r="D20">
            <v>13</v>
          </cell>
          <cell r="E20" t="str">
            <v>خليفة</v>
          </cell>
          <cell r="F20" t="str">
            <v>نجوى سندس</v>
          </cell>
          <cell r="G20">
            <v>24</v>
          </cell>
          <cell r="H20">
            <v>7</v>
          </cell>
          <cell r="I20">
            <v>2004</v>
          </cell>
          <cell r="J20" t="str">
            <v>الجلفة</v>
          </cell>
          <cell r="K20" t="str">
            <v>1م1</v>
          </cell>
          <cell r="O20" t="str">
            <v>انثى</v>
          </cell>
          <cell r="R20" t="str">
            <v>عطية</v>
          </cell>
          <cell r="S20" t="str">
            <v>بطال</v>
          </cell>
          <cell r="T20" t="str">
            <v>حي المسجد الجديد 338/11</v>
          </cell>
          <cell r="AP20">
            <v>0</v>
          </cell>
        </row>
        <row r="21">
          <cell r="B21">
            <v>14</v>
          </cell>
          <cell r="C21">
            <v>1</v>
          </cell>
          <cell r="D21">
            <v>14</v>
          </cell>
          <cell r="E21" t="str">
            <v>خينش</v>
          </cell>
          <cell r="F21" t="str">
            <v>يوسف فتحي</v>
          </cell>
          <cell r="G21">
            <v>5</v>
          </cell>
          <cell r="H21">
            <v>4</v>
          </cell>
          <cell r="I21">
            <v>2002</v>
          </cell>
          <cell r="J21" t="str">
            <v>الجلفة</v>
          </cell>
          <cell r="K21" t="str">
            <v>1م1</v>
          </cell>
          <cell r="O21" t="str">
            <v>ذكر</v>
          </cell>
          <cell r="R21" t="str">
            <v>عامر</v>
          </cell>
          <cell r="S21" t="str">
            <v>عامل يومي</v>
          </cell>
          <cell r="T21" t="str">
            <v>حي المسجد الجديد </v>
          </cell>
          <cell r="AP21">
            <v>0</v>
          </cell>
        </row>
        <row r="22">
          <cell r="B22">
            <v>15</v>
          </cell>
          <cell r="C22">
            <v>1</v>
          </cell>
          <cell r="D22">
            <v>15</v>
          </cell>
          <cell r="E22" t="str">
            <v>دقمان </v>
          </cell>
          <cell r="F22" t="str">
            <v>ماجدة</v>
          </cell>
          <cell r="G22">
            <v>24</v>
          </cell>
          <cell r="H22">
            <v>2</v>
          </cell>
          <cell r="I22">
            <v>2002</v>
          </cell>
          <cell r="J22" t="str">
            <v>الجلفة</v>
          </cell>
          <cell r="K22" t="str">
            <v>1م1</v>
          </cell>
          <cell r="O22" t="str">
            <v>انثى</v>
          </cell>
          <cell r="R22" t="str">
            <v>سليمان</v>
          </cell>
          <cell r="S22" t="str">
            <v>بطال</v>
          </cell>
          <cell r="T22" t="str">
            <v>حي المسجد الجديد  243/23</v>
          </cell>
          <cell r="AP22">
            <v>0</v>
          </cell>
        </row>
        <row r="23">
          <cell r="B23">
            <v>16</v>
          </cell>
          <cell r="C23">
            <v>1</v>
          </cell>
          <cell r="D23">
            <v>16</v>
          </cell>
          <cell r="E23" t="str">
            <v>زرقين</v>
          </cell>
          <cell r="F23" t="str">
            <v>منى ياسمين</v>
          </cell>
          <cell r="G23">
            <v>12</v>
          </cell>
          <cell r="H23">
            <v>12</v>
          </cell>
          <cell r="I23">
            <v>2004</v>
          </cell>
          <cell r="J23" t="str">
            <v>ح,بحبح</v>
          </cell>
          <cell r="K23" t="str">
            <v>1م1</v>
          </cell>
          <cell r="O23" t="str">
            <v>انثى</v>
          </cell>
          <cell r="R23" t="str">
            <v>العربي</v>
          </cell>
          <cell r="S23" t="str">
            <v>استاذ</v>
          </cell>
          <cell r="T23" t="str">
            <v>حي المسجد الجديد 1013/7</v>
          </cell>
          <cell r="AP23">
            <v>0</v>
          </cell>
        </row>
        <row r="24">
          <cell r="B24">
            <v>17</v>
          </cell>
          <cell r="C24">
            <v>1</v>
          </cell>
          <cell r="D24">
            <v>17</v>
          </cell>
          <cell r="E24" t="str">
            <v>زريعة</v>
          </cell>
          <cell r="F24" t="str">
            <v>بركات</v>
          </cell>
          <cell r="G24">
            <v>13</v>
          </cell>
          <cell r="H24">
            <v>11</v>
          </cell>
          <cell r="I24">
            <v>2004</v>
          </cell>
          <cell r="J24" t="str">
            <v>الجلفة</v>
          </cell>
          <cell r="K24" t="str">
            <v>1م1</v>
          </cell>
          <cell r="O24" t="str">
            <v>انثى</v>
          </cell>
          <cell r="R24" t="str">
            <v>بلعباس</v>
          </cell>
          <cell r="S24" t="str">
            <v>موال</v>
          </cell>
          <cell r="T24" t="str">
            <v>حي المسجد الجديد </v>
          </cell>
          <cell r="AP24">
            <v>0</v>
          </cell>
        </row>
        <row r="25">
          <cell r="B25">
            <v>18</v>
          </cell>
          <cell r="C25">
            <v>1</v>
          </cell>
          <cell r="D25">
            <v>18</v>
          </cell>
          <cell r="E25" t="str">
            <v>سعيدي</v>
          </cell>
          <cell r="F25" t="str">
            <v>عبد الرحمان</v>
          </cell>
          <cell r="G25">
            <v>24</v>
          </cell>
          <cell r="H25">
            <v>8</v>
          </cell>
          <cell r="I25">
            <v>2004</v>
          </cell>
          <cell r="J25" t="str">
            <v>المليليحة</v>
          </cell>
          <cell r="K25" t="str">
            <v>1م1</v>
          </cell>
          <cell r="O25" t="str">
            <v>ذكر</v>
          </cell>
          <cell r="R25" t="str">
            <v>علي</v>
          </cell>
          <cell r="S25" t="str">
            <v>متوفي</v>
          </cell>
          <cell r="T25" t="str">
            <v>حي المسجد الجديد 32</v>
          </cell>
          <cell r="AP25">
            <v>0</v>
          </cell>
        </row>
        <row r="26">
          <cell r="B26">
            <v>19</v>
          </cell>
          <cell r="C26">
            <v>1</v>
          </cell>
          <cell r="D26">
            <v>19</v>
          </cell>
          <cell r="E26" t="str">
            <v>شلالي</v>
          </cell>
          <cell r="F26" t="str">
            <v>هديل عيشة</v>
          </cell>
          <cell r="G26">
            <v>4</v>
          </cell>
          <cell r="H26">
            <v>10</v>
          </cell>
          <cell r="I26">
            <v>2004</v>
          </cell>
          <cell r="J26" t="str">
            <v>الجلفة</v>
          </cell>
          <cell r="K26" t="str">
            <v>1م1</v>
          </cell>
          <cell r="O26" t="str">
            <v>انثى</v>
          </cell>
          <cell r="R26" t="str">
            <v>عمر</v>
          </cell>
          <cell r="S26" t="str">
            <v>موظف</v>
          </cell>
          <cell r="T26" t="str">
            <v>حي المسجد الجديد 326/121</v>
          </cell>
          <cell r="AP26">
            <v>0</v>
          </cell>
        </row>
        <row r="27">
          <cell r="B27">
            <v>20</v>
          </cell>
          <cell r="C27">
            <v>1</v>
          </cell>
          <cell r="D27">
            <v>20</v>
          </cell>
          <cell r="E27" t="str">
            <v>شلالي</v>
          </cell>
          <cell r="F27" t="str">
            <v>عبد المؤمن خير الدين</v>
          </cell>
          <cell r="G27">
            <v>3</v>
          </cell>
          <cell r="H27">
            <v>10</v>
          </cell>
          <cell r="I27">
            <v>2004</v>
          </cell>
          <cell r="J27" t="str">
            <v>الجلفة</v>
          </cell>
          <cell r="K27" t="str">
            <v>1م1</v>
          </cell>
          <cell r="O27" t="str">
            <v>ذكر</v>
          </cell>
          <cell r="R27" t="str">
            <v>محمد/عم</v>
          </cell>
          <cell r="S27" t="str">
            <v>موظف</v>
          </cell>
          <cell r="T27" t="str">
            <v>حي المسجد الجديد 321/21</v>
          </cell>
          <cell r="AP27">
            <v>0</v>
          </cell>
        </row>
        <row r="28">
          <cell r="B28">
            <v>21</v>
          </cell>
          <cell r="C28">
            <v>1</v>
          </cell>
          <cell r="D28">
            <v>21</v>
          </cell>
          <cell r="E28" t="str">
            <v>شليقم</v>
          </cell>
          <cell r="F28" t="str">
            <v>زينب</v>
          </cell>
          <cell r="G28">
            <v>1</v>
          </cell>
          <cell r="H28">
            <v>10</v>
          </cell>
          <cell r="I28">
            <v>2004</v>
          </cell>
          <cell r="J28" t="str">
            <v>الجلفة</v>
          </cell>
          <cell r="K28" t="str">
            <v>1م1</v>
          </cell>
          <cell r="O28" t="str">
            <v>انثى</v>
          </cell>
          <cell r="R28" t="str">
            <v>عبد الله</v>
          </cell>
          <cell r="S28" t="str">
            <v>مدير متوسطة</v>
          </cell>
          <cell r="T28" t="str">
            <v>حي المسجد الجديد130/72 </v>
          </cell>
          <cell r="AP28">
            <v>0</v>
          </cell>
        </row>
        <row r="29">
          <cell r="B29">
            <v>22</v>
          </cell>
          <cell r="C29">
            <v>1</v>
          </cell>
          <cell r="D29">
            <v>22</v>
          </cell>
          <cell r="E29" t="str">
            <v>شمة</v>
          </cell>
          <cell r="F29" t="str">
            <v>ايمن طه عبد السلام</v>
          </cell>
          <cell r="G29">
            <v>19</v>
          </cell>
          <cell r="H29">
            <v>3</v>
          </cell>
          <cell r="I29">
            <v>2005</v>
          </cell>
          <cell r="J29" t="str">
            <v>الجلفة</v>
          </cell>
          <cell r="K29" t="str">
            <v>1م1</v>
          </cell>
          <cell r="O29" t="str">
            <v>ذكر</v>
          </cell>
          <cell r="R29" t="str">
            <v>عبد الله</v>
          </cell>
          <cell r="S29" t="str">
            <v>صيدلي</v>
          </cell>
          <cell r="T29" t="str">
            <v>حي المسجد الجديد </v>
          </cell>
          <cell r="AP29">
            <v>0</v>
          </cell>
        </row>
        <row r="30">
          <cell r="B30">
            <v>23</v>
          </cell>
          <cell r="C30">
            <v>1</v>
          </cell>
          <cell r="D30">
            <v>23</v>
          </cell>
          <cell r="E30" t="str">
            <v>شمة</v>
          </cell>
          <cell r="F30" t="str">
            <v>مصعب محمد امين</v>
          </cell>
          <cell r="G30">
            <v>2</v>
          </cell>
          <cell r="H30">
            <v>7</v>
          </cell>
          <cell r="I30">
            <v>2005</v>
          </cell>
          <cell r="J30" t="str">
            <v>الجلفة</v>
          </cell>
          <cell r="K30" t="str">
            <v>1م1</v>
          </cell>
          <cell r="O30" t="str">
            <v>ذكر</v>
          </cell>
          <cell r="R30" t="str">
            <v>رشيد</v>
          </cell>
          <cell r="S30" t="str">
            <v>موظف</v>
          </cell>
          <cell r="T30" t="str">
            <v>حي المسجد الجديد </v>
          </cell>
          <cell r="AP30">
            <v>0</v>
          </cell>
        </row>
        <row r="31">
          <cell r="B31">
            <v>24</v>
          </cell>
          <cell r="C31">
            <v>1</v>
          </cell>
          <cell r="D31">
            <v>24</v>
          </cell>
          <cell r="E31" t="str">
            <v>عبد الكريم </v>
          </cell>
          <cell r="F31" t="str">
            <v>احمد الامين</v>
          </cell>
          <cell r="G31">
            <v>9</v>
          </cell>
          <cell r="H31">
            <v>12</v>
          </cell>
          <cell r="I31">
            <v>2004</v>
          </cell>
          <cell r="J31" t="str">
            <v>الجلفة</v>
          </cell>
          <cell r="K31" t="str">
            <v>1م1</v>
          </cell>
          <cell r="O31" t="str">
            <v>ذكر</v>
          </cell>
          <cell r="AP31">
            <v>0</v>
          </cell>
        </row>
        <row r="32">
          <cell r="B32">
            <v>25</v>
          </cell>
          <cell r="C32">
            <v>1</v>
          </cell>
          <cell r="D32">
            <v>25</v>
          </cell>
          <cell r="E32" t="str">
            <v>غربي</v>
          </cell>
          <cell r="F32" t="str">
            <v>هبة اشواق</v>
          </cell>
          <cell r="G32">
            <v>29</v>
          </cell>
          <cell r="H32">
            <v>1</v>
          </cell>
          <cell r="I32">
            <v>2005</v>
          </cell>
          <cell r="J32" t="str">
            <v>الجلفة</v>
          </cell>
          <cell r="K32" t="str">
            <v>1م1</v>
          </cell>
          <cell r="O32" t="str">
            <v>انثى</v>
          </cell>
          <cell r="R32" t="str">
            <v>مختار</v>
          </cell>
          <cell r="S32" t="str">
            <v>موظف</v>
          </cell>
          <cell r="T32" t="str">
            <v>حي المسجد الجديد 296/11</v>
          </cell>
          <cell r="AP32">
            <v>0</v>
          </cell>
        </row>
        <row r="33">
          <cell r="B33">
            <v>26</v>
          </cell>
          <cell r="C33">
            <v>1</v>
          </cell>
          <cell r="D33">
            <v>26</v>
          </cell>
          <cell r="E33" t="str">
            <v>فرتالة</v>
          </cell>
          <cell r="F33" t="str">
            <v>سعاد ميار</v>
          </cell>
          <cell r="G33">
            <v>1</v>
          </cell>
          <cell r="H33">
            <v>11</v>
          </cell>
          <cell r="I33">
            <v>2003</v>
          </cell>
          <cell r="J33" t="str">
            <v>الجلفة</v>
          </cell>
          <cell r="K33" t="str">
            <v>1م1</v>
          </cell>
          <cell r="O33" t="str">
            <v>ذكر</v>
          </cell>
          <cell r="R33" t="str">
            <v>عرعار</v>
          </cell>
          <cell r="S33" t="str">
            <v>تاجر</v>
          </cell>
          <cell r="T33" t="str">
            <v>حي المسجد الجديد </v>
          </cell>
          <cell r="AP33">
            <v>0</v>
          </cell>
        </row>
        <row r="34">
          <cell r="B34">
            <v>27</v>
          </cell>
          <cell r="C34">
            <v>1</v>
          </cell>
          <cell r="D34">
            <v>27</v>
          </cell>
          <cell r="E34" t="str">
            <v>فيلالي</v>
          </cell>
          <cell r="F34" t="str">
            <v>يسرى</v>
          </cell>
          <cell r="G34">
            <v>1</v>
          </cell>
          <cell r="H34">
            <v>1</v>
          </cell>
          <cell r="I34">
            <v>2003</v>
          </cell>
          <cell r="J34" t="str">
            <v>الجلفة</v>
          </cell>
          <cell r="K34" t="str">
            <v>1م1</v>
          </cell>
          <cell r="O34" t="str">
            <v>انثى</v>
          </cell>
          <cell r="R34" t="str">
            <v>بشير</v>
          </cell>
          <cell r="S34" t="str">
            <v>موظف</v>
          </cell>
          <cell r="T34" t="str">
            <v>حي المسجد الجديد 339/29</v>
          </cell>
          <cell r="AP34">
            <v>0</v>
          </cell>
        </row>
        <row r="35">
          <cell r="B35">
            <v>28</v>
          </cell>
          <cell r="C35">
            <v>1</v>
          </cell>
          <cell r="D35">
            <v>28</v>
          </cell>
          <cell r="E35" t="str">
            <v>فيلالي</v>
          </cell>
          <cell r="F35" t="str">
            <v>سحر شيماء</v>
          </cell>
          <cell r="G35">
            <v>19</v>
          </cell>
          <cell r="H35">
            <v>9</v>
          </cell>
          <cell r="I35">
            <v>2004</v>
          </cell>
          <cell r="J35" t="str">
            <v>الجلفة</v>
          </cell>
          <cell r="K35" t="str">
            <v>1م1</v>
          </cell>
          <cell r="O35" t="str">
            <v>انثى</v>
          </cell>
          <cell r="R35" t="str">
            <v>لخضر</v>
          </cell>
          <cell r="S35" t="str">
            <v>بطال</v>
          </cell>
          <cell r="T35" t="str">
            <v>حي المسجد الجديد 303</v>
          </cell>
          <cell r="AP35">
            <v>0</v>
          </cell>
        </row>
        <row r="36">
          <cell r="B36">
            <v>29</v>
          </cell>
          <cell r="C36">
            <v>1</v>
          </cell>
          <cell r="D36">
            <v>29</v>
          </cell>
          <cell r="E36" t="str">
            <v>قدقاد</v>
          </cell>
          <cell r="F36" t="str">
            <v>عيسى مصطفى لمين</v>
          </cell>
          <cell r="G36">
            <v>10</v>
          </cell>
          <cell r="H36">
            <v>10</v>
          </cell>
          <cell r="I36">
            <v>2003</v>
          </cell>
          <cell r="J36" t="str">
            <v>عين معبد</v>
          </cell>
          <cell r="K36" t="str">
            <v>1م1</v>
          </cell>
          <cell r="O36" t="str">
            <v>ذكر</v>
          </cell>
          <cell r="R36" t="str">
            <v>احمد</v>
          </cell>
          <cell r="S36" t="str">
            <v>/</v>
          </cell>
          <cell r="T36" t="str">
            <v>حي الضاية</v>
          </cell>
          <cell r="AP36">
            <v>0</v>
          </cell>
        </row>
        <row r="37">
          <cell r="B37">
            <v>30</v>
          </cell>
          <cell r="C37">
            <v>1</v>
          </cell>
          <cell r="D37">
            <v>30</v>
          </cell>
          <cell r="E37" t="str">
            <v>قريشي</v>
          </cell>
          <cell r="F37" t="str">
            <v>عماد الدين زكرياء</v>
          </cell>
          <cell r="G37">
            <v>10</v>
          </cell>
          <cell r="H37">
            <v>8</v>
          </cell>
          <cell r="I37">
            <v>2004</v>
          </cell>
          <cell r="J37" t="str">
            <v>الجلفة</v>
          </cell>
          <cell r="K37" t="str">
            <v>1م1</v>
          </cell>
          <cell r="O37" t="str">
            <v>ذكر</v>
          </cell>
          <cell r="R37" t="str">
            <v>براهيم</v>
          </cell>
          <cell r="S37" t="str">
            <v>بطال</v>
          </cell>
          <cell r="T37" t="str">
            <v>حي المسجد الجديد 1014/44</v>
          </cell>
          <cell r="AP37">
            <v>0</v>
          </cell>
        </row>
        <row r="38">
          <cell r="B38">
            <v>31</v>
          </cell>
          <cell r="C38">
            <v>1</v>
          </cell>
          <cell r="D38">
            <v>31</v>
          </cell>
          <cell r="E38" t="str">
            <v>لحرش </v>
          </cell>
          <cell r="F38" t="str">
            <v>محمد نور الدين</v>
          </cell>
          <cell r="G38">
            <v>2</v>
          </cell>
          <cell r="H38">
            <v>4</v>
          </cell>
          <cell r="I38">
            <v>2004</v>
          </cell>
          <cell r="J38" t="str">
            <v>الجلفة</v>
          </cell>
          <cell r="K38" t="str">
            <v>1م1</v>
          </cell>
          <cell r="O38" t="str">
            <v>ذكر</v>
          </cell>
          <cell r="R38" t="str">
            <v>نذير</v>
          </cell>
          <cell r="S38" t="str">
            <v>تاجر</v>
          </cell>
          <cell r="T38" t="str">
            <v>حي شعباني 942/1</v>
          </cell>
          <cell r="AP38">
            <v>0</v>
          </cell>
        </row>
        <row r="39">
          <cell r="B39">
            <v>32</v>
          </cell>
          <cell r="C39">
            <v>1</v>
          </cell>
          <cell r="D39">
            <v>32</v>
          </cell>
          <cell r="E39" t="str">
            <v>معاش</v>
          </cell>
          <cell r="F39" t="str">
            <v>عبد السلام</v>
          </cell>
          <cell r="G39">
            <v>2</v>
          </cell>
          <cell r="H39">
            <v>11</v>
          </cell>
          <cell r="I39">
            <v>2003</v>
          </cell>
          <cell r="J39" t="str">
            <v>ورقلة</v>
          </cell>
          <cell r="K39" t="str">
            <v>1م1</v>
          </cell>
          <cell r="O39" t="str">
            <v>ذكر</v>
          </cell>
          <cell r="R39" t="str">
            <v>محمد</v>
          </cell>
          <cell r="S39" t="str">
            <v>موظف</v>
          </cell>
          <cell r="T39" t="str">
            <v>حي شعباني 254/1613</v>
          </cell>
          <cell r="AP39">
            <v>0</v>
          </cell>
        </row>
        <row r="40">
          <cell r="B40">
            <v>33</v>
          </cell>
          <cell r="C40">
            <v>1</v>
          </cell>
          <cell r="D40">
            <v>33</v>
          </cell>
          <cell r="E40" t="str">
            <v>نعامة</v>
          </cell>
          <cell r="F40" t="str">
            <v>مروة مسعودة</v>
          </cell>
          <cell r="G40">
            <v>28</v>
          </cell>
          <cell r="H40">
            <v>10</v>
          </cell>
          <cell r="I40">
            <v>2004</v>
          </cell>
          <cell r="J40" t="str">
            <v>الجلفة</v>
          </cell>
          <cell r="K40" t="str">
            <v>1م1</v>
          </cell>
          <cell r="O40" t="str">
            <v>انثى</v>
          </cell>
          <cell r="R40" t="str">
            <v>ناجي</v>
          </cell>
          <cell r="S40" t="str">
            <v>عامل </v>
          </cell>
          <cell r="T40" t="str">
            <v>حي المسجد الجديد 330/59</v>
          </cell>
          <cell r="AP40">
            <v>0</v>
          </cell>
        </row>
        <row r="41">
          <cell r="B41">
            <v>34</v>
          </cell>
          <cell r="C41">
            <v>2</v>
          </cell>
          <cell r="D41">
            <v>1</v>
          </cell>
          <cell r="E41" t="str">
            <v>العيرج</v>
          </cell>
          <cell r="F41" t="str">
            <v>ادم حبيب</v>
          </cell>
          <cell r="K41" t="str">
            <v>1م2</v>
          </cell>
          <cell r="O41" t="str">
            <v>ذكر</v>
          </cell>
          <cell r="AP41">
            <v>0</v>
          </cell>
        </row>
        <row r="42">
          <cell r="B42">
            <v>35</v>
          </cell>
          <cell r="C42">
            <v>2</v>
          </cell>
          <cell r="D42">
            <v>2</v>
          </cell>
          <cell r="E42" t="str">
            <v>امباركي</v>
          </cell>
          <cell r="F42" t="str">
            <v>فتحي</v>
          </cell>
          <cell r="G42">
            <v>22</v>
          </cell>
          <cell r="H42">
            <v>1</v>
          </cell>
          <cell r="I42">
            <v>2004</v>
          </cell>
          <cell r="J42" t="str">
            <v>الجلفة</v>
          </cell>
          <cell r="K42" t="str">
            <v>1م2</v>
          </cell>
          <cell r="O42" t="str">
            <v>ذكر</v>
          </cell>
          <cell r="R42" t="str">
            <v>عمر</v>
          </cell>
          <cell r="S42" t="str">
            <v>حارس</v>
          </cell>
          <cell r="T42" t="str">
            <v>حي المسجد الجديد 1013/31</v>
          </cell>
          <cell r="AP42">
            <v>0</v>
          </cell>
        </row>
        <row r="43">
          <cell r="B43">
            <v>36</v>
          </cell>
          <cell r="C43">
            <v>2</v>
          </cell>
          <cell r="D43">
            <v>3</v>
          </cell>
          <cell r="E43" t="str">
            <v>بن عبدالله</v>
          </cell>
          <cell r="F43" t="str">
            <v>علي</v>
          </cell>
          <cell r="G43">
            <v>20</v>
          </cell>
          <cell r="H43">
            <v>6</v>
          </cell>
          <cell r="I43">
            <v>2004</v>
          </cell>
          <cell r="J43" t="str">
            <v>الجلفة</v>
          </cell>
          <cell r="K43" t="str">
            <v>1م2</v>
          </cell>
          <cell r="O43" t="str">
            <v>ذكر</v>
          </cell>
          <cell r="R43" t="str">
            <v>خليل</v>
          </cell>
          <cell r="S43" t="str">
            <v>بطال</v>
          </cell>
          <cell r="T43" t="str">
            <v>حي المسجد الجديد </v>
          </cell>
          <cell r="AP43">
            <v>0</v>
          </cell>
        </row>
        <row r="44">
          <cell r="B44">
            <v>37</v>
          </cell>
          <cell r="C44">
            <v>2</v>
          </cell>
          <cell r="D44">
            <v>4</v>
          </cell>
          <cell r="E44" t="str">
            <v>بن عبدالله </v>
          </cell>
          <cell r="F44" t="str">
            <v>زهر البال</v>
          </cell>
          <cell r="G44">
            <v>20</v>
          </cell>
          <cell r="H44">
            <v>6</v>
          </cell>
          <cell r="I44">
            <v>2004</v>
          </cell>
          <cell r="J44" t="str">
            <v>الجلفة</v>
          </cell>
          <cell r="K44" t="str">
            <v>1م2</v>
          </cell>
          <cell r="O44" t="str">
            <v>انثى</v>
          </cell>
          <cell r="R44" t="str">
            <v>خليل</v>
          </cell>
          <cell r="S44" t="str">
            <v>بطال</v>
          </cell>
          <cell r="T44" t="str">
            <v>حي المسجد الجديد </v>
          </cell>
          <cell r="AP44">
            <v>0</v>
          </cell>
        </row>
        <row r="45">
          <cell r="B45">
            <v>38</v>
          </cell>
          <cell r="C45">
            <v>2</v>
          </cell>
          <cell r="D45">
            <v>5</v>
          </cell>
          <cell r="E45" t="str">
            <v>بن عمر </v>
          </cell>
          <cell r="F45" t="str">
            <v>محمد صلاح الدين</v>
          </cell>
          <cell r="G45">
            <v>8</v>
          </cell>
          <cell r="H45">
            <v>9</v>
          </cell>
          <cell r="I45">
            <v>2005</v>
          </cell>
          <cell r="J45" t="str">
            <v>الجلفة</v>
          </cell>
          <cell r="K45" t="str">
            <v>1م2</v>
          </cell>
          <cell r="O45" t="str">
            <v>ذكر</v>
          </cell>
          <cell r="R45" t="str">
            <v>تناح خيرة</v>
          </cell>
          <cell r="S45" t="str">
            <v>معلمة</v>
          </cell>
          <cell r="T45" t="str">
            <v>حي السعادات 316/42</v>
          </cell>
          <cell r="AP45">
            <v>0</v>
          </cell>
        </row>
        <row r="46">
          <cell r="B46">
            <v>39</v>
          </cell>
          <cell r="C46">
            <v>2</v>
          </cell>
          <cell r="D46">
            <v>6</v>
          </cell>
          <cell r="E46" t="str">
            <v>خويل </v>
          </cell>
          <cell r="F46" t="str">
            <v>خليل</v>
          </cell>
          <cell r="G46">
            <v>21</v>
          </cell>
          <cell r="H46">
            <v>3</v>
          </cell>
          <cell r="I46">
            <v>2004</v>
          </cell>
          <cell r="J46" t="str">
            <v>الجلفة</v>
          </cell>
          <cell r="K46" t="str">
            <v>1م2</v>
          </cell>
          <cell r="O46" t="str">
            <v>ذكر</v>
          </cell>
          <cell r="R46" t="str">
            <v>عبد القادر</v>
          </cell>
          <cell r="S46" t="str">
            <v>بناء</v>
          </cell>
          <cell r="T46" t="str">
            <v>حي المسجد الجديد </v>
          </cell>
          <cell r="AP46">
            <v>0</v>
          </cell>
        </row>
        <row r="47">
          <cell r="B47">
            <v>40</v>
          </cell>
          <cell r="C47">
            <v>2</v>
          </cell>
          <cell r="D47">
            <v>7</v>
          </cell>
          <cell r="E47" t="str">
            <v>درام</v>
          </cell>
          <cell r="F47" t="str">
            <v>محمد ياسين</v>
          </cell>
          <cell r="K47" t="str">
            <v>1م2</v>
          </cell>
          <cell r="O47" t="str">
            <v>ذكر</v>
          </cell>
          <cell r="AP47">
            <v>0</v>
          </cell>
        </row>
        <row r="48">
          <cell r="B48">
            <v>41</v>
          </cell>
          <cell r="C48">
            <v>2</v>
          </cell>
          <cell r="D48">
            <v>8</v>
          </cell>
          <cell r="E48" t="str">
            <v>دقمان </v>
          </cell>
          <cell r="F48" t="str">
            <v>اكرام</v>
          </cell>
          <cell r="G48">
            <v>6</v>
          </cell>
          <cell r="H48">
            <v>2</v>
          </cell>
          <cell r="I48">
            <v>2002</v>
          </cell>
          <cell r="J48" t="str">
            <v>الجلفة</v>
          </cell>
          <cell r="K48" t="str">
            <v>1م2</v>
          </cell>
          <cell r="O48" t="str">
            <v>انثى</v>
          </cell>
          <cell r="R48" t="str">
            <v>علي</v>
          </cell>
          <cell r="S48" t="str">
            <v>موظف</v>
          </cell>
          <cell r="T48" t="str">
            <v>حي المسجد الجديد 341/9</v>
          </cell>
          <cell r="AP48">
            <v>0</v>
          </cell>
        </row>
        <row r="49">
          <cell r="B49">
            <v>42</v>
          </cell>
          <cell r="C49">
            <v>2</v>
          </cell>
          <cell r="D49">
            <v>9</v>
          </cell>
          <cell r="E49" t="str">
            <v>دقمان </v>
          </cell>
          <cell r="F49" t="str">
            <v>مصطفى</v>
          </cell>
          <cell r="G49">
            <v>5</v>
          </cell>
          <cell r="H49">
            <v>8</v>
          </cell>
          <cell r="I49">
            <v>2004</v>
          </cell>
          <cell r="J49" t="str">
            <v>الجلفة</v>
          </cell>
          <cell r="K49" t="str">
            <v>1م2</v>
          </cell>
          <cell r="O49" t="str">
            <v>ذكر</v>
          </cell>
          <cell r="R49" t="str">
            <v>مفتاح</v>
          </cell>
          <cell r="S49" t="str">
            <v>بطال</v>
          </cell>
          <cell r="T49" t="str">
            <v>حي بن جرمة 380/7</v>
          </cell>
          <cell r="AP49">
            <v>0</v>
          </cell>
        </row>
        <row r="50">
          <cell r="B50">
            <v>43</v>
          </cell>
          <cell r="C50">
            <v>2</v>
          </cell>
          <cell r="D50">
            <v>10</v>
          </cell>
          <cell r="E50" t="str">
            <v>سليماني</v>
          </cell>
          <cell r="F50" t="str">
            <v>زينب</v>
          </cell>
          <cell r="G50">
            <v>7</v>
          </cell>
          <cell r="H50">
            <v>1</v>
          </cell>
          <cell r="I50">
            <v>2004</v>
          </cell>
          <cell r="J50" t="str">
            <v>الجلفة</v>
          </cell>
          <cell r="K50" t="str">
            <v>1م2</v>
          </cell>
          <cell r="O50" t="str">
            <v>انثى</v>
          </cell>
          <cell r="R50" t="str">
            <v>عمر</v>
          </cell>
          <cell r="S50" t="str">
            <v>عامل</v>
          </cell>
          <cell r="T50" t="str">
            <v>حي المسجد الجديد 329/18</v>
          </cell>
          <cell r="AP50">
            <v>0</v>
          </cell>
        </row>
        <row r="51">
          <cell r="B51">
            <v>44</v>
          </cell>
          <cell r="C51">
            <v>2</v>
          </cell>
          <cell r="D51">
            <v>11</v>
          </cell>
          <cell r="E51" t="str">
            <v>سليماني</v>
          </cell>
          <cell r="F51" t="str">
            <v>محمد</v>
          </cell>
          <cell r="G51">
            <v>31</v>
          </cell>
          <cell r="H51">
            <v>1</v>
          </cell>
          <cell r="I51">
            <v>2004</v>
          </cell>
          <cell r="J51" t="str">
            <v>الجلفة</v>
          </cell>
          <cell r="K51" t="str">
            <v>1م2</v>
          </cell>
          <cell r="O51" t="str">
            <v>ذكر</v>
          </cell>
          <cell r="R51" t="str">
            <v>علي</v>
          </cell>
          <cell r="S51" t="str">
            <v>مهندس</v>
          </cell>
          <cell r="T51" t="str">
            <v>حي المسجد الجديد </v>
          </cell>
          <cell r="AP51">
            <v>0</v>
          </cell>
        </row>
        <row r="52">
          <cell r="B52">
            <v>45</v>
          </cell>
          <cell r="C52">
            <v>2</v>
          </cell>
          <cell r="D52">
            <v>12</v>
          </cell>
          <cell r="E52" t="str">
            <v>سليماني </v>
          </cell>
          <cell r="F52" t="str">
            <v>ايمن</v>
          </cell>
          <cell r="G52">
            <v>2</v>
          </cell>
          <cell r="H52">
            <v>12</v>
          </cell>
          <cell r="I52">
            <v>2004</v>
          </cell>
          <cell r="J52" t="str">
            <v>مسعد</v>
          </cell>
          <cell r="K52" t="str">
            <v>1م2</v>
          </cell>
          <cell r="O52" t="str">
            <v>ذكر</v>
          </cell>
          <cell r="R52" t="str">
            <v>سليمان</v>
          </cell>
          <cell r="S52" t="str">
            <v>موظف</v>
          </cell>
          <cell r="T52" t="str">
            <v>حي السعادات 326/68</v>
          </cell>
          <cell r="AP52">
            <v>0</v>
          </cell>
        </row>
        <row r="53">
          <cell r="B53">
            <v>46</v>
          </cell>
          <cell r="C53">
            <v>2</v>
          </cell>
          <cell r="D53">
            <v>13</v>
          </cell>
          <cell r="E53" t="str">
            <v>شداد</v>
          </cell>
          <cell r="F53" t="str">
            <v>بثينة ماريا</v>
          </cell>
          <cell r="G53">
            <v>3</v>
          </cell>
          <cell r="H53">
            <v>9</v>
          </cell>
          <cell r="I53">
            <v>2004</v>
          </cell>
          <cell r="J53" t="str">
            <v>الجلفة</v>
          </cell>
          <cell r="K53" t="str">
            <v>1م2</v>
          </cell>
          <cell r="O53" t="str">
            <v>انثى</v>
          </cell>
          <cell r="R53" t="str">
            <v>عطية</v>
          </cell>
          <cell r="S53" t="str">
            <v>موظف</v>
          </cell>
          <cell r="T53" t="str">
            <v>حي المسجد الجديد 336/10</v>
          </cell>
          <cell r="AP53">
            <v>0</v>
          </cell>
        </row>
        <row r="54">
          <cell r="B54">
            <v>47</v>
          </cell>
          <cell r="C54">
            <v>2</v>
          </cell>
          <cell r="D54">
            <v>14</v>
          </cell>
          <cell r="E54" t="str">
            <v>شقيرين </v>
          </cell>
          <cell r="F54" t="str">
            <v>خديجة</v>
          </cell>
          <cell r="G54">
            <v>22</v>
          </cell>
          <cell r="H54">
            <v>12</v>
          </cell>
          <cell r="I54">
            <v>2004</v>
          </cell>
          <cell r="J54" t="str">
            <v>الجلفة</v>
          </cell>
          <cell r="K54" t="str">
            <v>1م2</v>
          </cell>
          <cell r="O54" t="str">
            <v>انثى</v>
          </cell>
          <cell r="R54" t="str">
            <v>مبروك</v>
          </cell>
          <cell r="S54" t="str">
            <v>بطال</v>
          </cell>
          <cell r="T54" t="str">
            <v>حي المسجد الجديد 1013/30</v>
          </cell>
          <cell r="AP54">
            <v>0</v>
          </cell>
        </row>
        <row r="55">
          <cell r="B55">
            <v>48</v>
          </cell>
          <cell r="C55">
            <v>2</v>
          </cell>
          <cell r="D55">
            <v>15</v>
          </cell>
          <cell r="E55" t="str">
            <v>شلالي</v>
          </cell>
          <cell r="F55" t="str">
            <v>احمد الامين</v>
          </cell>
          <cell r="G55">
            <v>30</v>
          </cell>
          <cell r="H55">
            <v>3</v>
          </cell>
          <cell r="I55">
            <v>2005</v>
          </cell>
          <cell r="J55" t="str">
            <v>الجلفة</v>
          </cell>
          <cell r="K55" t="str">
            <v>1م2</v>
          </cell>
          <cell r="O55" t="str">
            <v>ذكر</v>
          </cell>
          <cell r="R55" t="str">
            <v>عمر</v>
          </cell>
          <cell r="S55" t="str">
            <v>موال</v>
          </cell>
          <cell r="T55" t="str">
            <v>حي المسجد الجديد 321/7</v>
          </cell>
          <cell r="AP55">
            <v>0</v>
          </cell>
        </row>
        <row r="56">
          <cell r="B56">
            <v>49</v>
          </cell>
          <cell r="C56">
            <v>2</v>
          </cell>
          <cell r="D56">
            <v>16</v>
          </cell>
          <cell r="E56" t="str">
            <v>شولي</v>
          </cell>
          <cell r="F56" t="str">
            <v>علي ابراهيم الخليل</v>
          </cell>
          <cell r="G56">
            <v>7</v>
          </cell>
          <cell r="H56">
            <v>1</v>
          </cell>
          <cell r="I56">
            <v>2005</v>
          </cell>
          <cell r="J56" t="str">
            <v>الجلفة</v>
          </cell>
          <cell r="K56" t="str">
            <v>1م2</v>
          </cell>
          <cell r="O56" t="str">
            <v>ذكر</v>
          </cell>
          <cell r="R56" t="str">
            <v>عبد القادر</v>
          </cell>
          <cell r="S56" t="str">
            <v>مدير </v>
          </cell>
          <cell r="T56" t="str">
            <v>حي المسجد الجديد </v>
          </cell>
          <cell r="AP56">
            <v>0</v>
          </cell>
        </row>
        <row r="57">
          <cell r="B57">
            <v>50</v>
          </cell>
          <cell r="C57">
            <v>2</v>
          </cell>
          <cell r="D57">
            <v>17</v>
          </cell>
          <cell r="E57" t="str">
            <v>صخري</v>
          </cell>
          <cell r="F57" t="str">
            <v>سراج الدين شمس الدين محمد</v>
          </cell>
          <cell r="G57">
            <v>19</v>
          </cell>
          <cell r="H57">
            <v>9</v>
          </cell>
          <cell r="I57">
            <v>2005</v>
          </cell>
          <cell r="J57" t="str">
            <v>الجلفة</v>
          </cell>
          <cell r="K57" t="str">
            <v>1م2</v>
          </cell>
          <cell r="O57" t="str">
            <v>ذكر</v>
          </cell>
          <cell r="R57" t="str">
            <v>محمدي نبيلة</v>
          </cell>
          <cell r="S57" t="str">
            <v>معلمة</v>
          </cell>
          <cell r="T57" t="str">
            <v>حي المسجد الجديد 336/8</v>
          </cell>
          <cell r="AP57">
            <v>0</v>
          </cell>
        </row>
        <row r="58">
          <cell r="B58">
            <v>51</v>
          </cell>
          <cell r="C58">
            <v>2</v>
          </cell>
          <cell r="D58">
            <v>18</v>
          </cell>
          <cell r="E58" t="str">
            <v>عديم اللقب</v>
          </cell>
          <cell r="F58" t="str">
            <v>حسني توفيق عبد الرؤوف</v>
          </cell>
          <cell r="G58">
            <v>6</v>
          </cell>
          <cell r="H58">
            <v>10</v>
          </cell>
          <cell r="I58">
            <v>2003</v>
          </cell>
          <cell r="J58" t="str">
            <v>الجلفة</v>
          </cell>
          <cell r="K58" t="str">
            <v>1م2</v>
          </cell>
          <cell r="O58" t="str">
            <v>ذكر</v>
          </cell>
          <cell r="R58" t="str">
            <v>علي</v>
          </cell>
          <cell r="S58" t="str">
            <v>تاجر</v>
          </cell>
          <cell r="T58" t="str">
            <v>حي المسجد الجديد </v>
          </cell>
          <cell r="AP58">
            <v>0</v>
          </cell>
        </row>
        <row r="59">
          <cell r="B59">
            <v>52</v>
          </cell>
          <cell r="C59">
            <v>2</v>
          </cell>
          <cell r="D59">
            <v>19</v>
          </cell>
          <cell r="E59" t="str">
            <v>عمراوي</v>
          </cell>
          <cell r="F59" t="str">
            <v>وئام فاطمة الزهراء</v>
          </cell>
          <cell r="G59">
            <v>7</v>
          </cell>
          <cell r="H59">
            <v>5</v>
          </cell>
          <cell r="I59">
            <v>2004</v>
          </cell>
          <cell r="J59" t="str">
            <v>الجلفة</v>
          </cell>
          <cell r="K59" t="str">
            <v>1م2</v>
          </cell>
          <cell r="O59" t="str">
            <v>انثى</v>
          </cell>
          <cell r="R59" t="str">
            <v>المسعود</v>
          </cell>
          <cell r="S59" t="str">
            <v>بطال</v>
          </cell>
          <cell r="T59" t="str">
            <v> حي المسجد الجديد 1014/20</v>
          </cell>
          <cell r="AP59">
            <v>0</v>
          </cell>
        </row>
        <row r="60">
          <cell r="B60">
            <v>53</v>
          </cell>
          <cell r="C60">
            <v>2</v>
          </cell>
          <cell r="D60">
            <v>20</v>
          </cell>
          <cell r="E60" t="str">
            <v>غربي</v>
          </cell>
          <cell r="F60" t="str">
            <v>نخلة</v>
          </cell>
          <cell r="G60">
            <v>1</v>
          </cell>
          <cell r="H60">
            <v>3</v>
          </cell>
          <cell r="I60">
            <v>2003</v>
          </cell>
          <cell r="J60" t="str">
            <v>الجلفة</v>
          </cell>
          <cell r="K60" t="str">
            <v>1م2</v>
          </cell>
          <cell r="O60" t="str">
            <v>انثى</v>
          </cell>
          <cell r="R60" t="str">
            <v>عبد العزيز</v>
          </cell>
          <cell r="S60" t="str">
            <v>/</v>
          </cell>
          <cell r="T60" t="str">
            <v>حي المسجد الجديد </v>
          </cell>
          <cell r="AP60">
            <v>0</v>
          </cell>
        </row>
        <row r="61">
          <cell r="B61">
            <v>54</v>
          </cell>
          <cell r="C61">
            <v>2</v>
          </cell>
          <cell r="D61">
            <v>21</v>
          </cell>
          <cell r="E61" t="str">
            <v>غربي</v>
          </cell>
          <cell r="F61" t="str">
            <v>خديجة شروق</v>
          </cell>
          <cell r="G61">
            <v>25</v>
          </cell>
          <cell r="H61">
            <v>9</v>
          </cell>
          <cell r="I61">
            <v>2004</v>
          </cell>
          <cell r="J61" t="str">
            <v>الجلفة</v>
          </cell>
          <cell r="K61" t="str">
            <v>1م2</v>
          </cell>
          <cell r="O61" t="str">
            <v>انثى</v>
          </cell>
          <cell r="R61" t="str">
            <v>عبد الرحمان</v>
          </cell>
          <cell r="S61" t="str">
            <v>بطال</v>
          </cell>
          <cell r="T61" t="str">
            <v>حي المسجد الجديد 296/9</v>
          </cell>
          <cell r="AP61">
            <v>0</v>
          </cell>
        </row>
        <row r="62">
          <cell r="B62">
            <v>55</v>
          </cell>
          <cell r="C62">
            <v>2</v>
          </cell>
          <cell r="D62">
            <v>22</v>
          </cell>
          <cell r="E62" t="str">
            <v>فيلالي</v>
          </cell>
          <cell r="F62" t="str">
            <v>لبنة</v>
          </cell>
          <cell r="G62">
            <v>31</v>
          </cell>
          <cell r="H62">
            <v>10</v>
          </cell>
          <cell r="I62">
            <v>2000</v>
          </cell>
          <cell r="J62" t="str">
            <v>الجلفة</v>
          </cell>
          <cell r="K62" t="str">
            <v>1م2</v>
          </cell>
          <cell r="O62" t="str">
            <v>انثى</v>
          </cell>
          <cell r="R62" t="str">
            <v>الطاهر</v>
          </cell>
          <cell r="S62" t="str">
            <v>بطال</v>
          </cell>
          <cell r="T62" t="str">
            <v>حي المسجد الجديد 1018/18</v>
          </cell>
          <cell r="AP62">
            <v>0</v>
          </cell>
        </row>
        <row r="63">
          <cell r="B63">
            <v>56</v>
          </cell>
          <cell r="C63">
            <v>2</v>
          </cell>
          <cell r="D63">
            <v>23</v>
          </cell>
          <cell r="E63" t="str">
            <v>فيلالي</v>
          </cell>
          <cell r="F63" t="str">
            <v>ثامر اشرف الدين</v>
          </cell>
          <cell r="G63">
            <v>1</v>
          </cell>
          <cell r="H63">
            <v>3</v>
          </cell>
          <cell r="I63">
            <v>2004</v>
          </cell>
          <cell r="J63" t="str">
            <v>الجلفة </v>
          </cell>
          <cell r="K63" t="str">
            <v>1م2</v>
          </cell>
          <cell r="O63" t="str">
            <v>ذكر</v>
          </cell>
          <cell r="R63" t="str">
            <v>دحمان</v>
          </cell>
          <cell r="S63" t="str">
            <v>موظف</v>
          </cell>
          <cell r="T63" t="str">
            <v>حي المسجد الجديد 12</v>
          </cell>
          <cell r="AP63">
            <v>0</v>
          </cell>
        </row>
        <row r="64">
          <cell r="B64">
            <v>57</v>
          </cell>
          <cell r="C64">
            <v>2</v>
          </cell>
          <cell r="D64">
            <v>24</v>
          </cell>
          <cell r="E64" t="str">
            <v>قهيري</v>
          </cell>
          <cell r="F64" t="str">
            <v>ام الخير</v>
          </cell>
          <cell r="G64">
            <v>2</v>
          </cell>
          <cell r="H64">
            <v>10</v>
          </cell>
          <cell r="I64">
            <v>2003</v>
          </cell>
          <cell r="J64" t="str">
            <v>الجلفة</v>
          </cell>
          <cell r="K64" t="str">
            <v>1م2</v>
          </cell>
          <cell r="O64" t="str">
            <v>انثى</v>
          </cell>
          <cell r="R64" t="str">
            <v>بلقاسم</v>
          </cell>
          <cell r="S64" t="str">
            <v>بطال</v>
          </cell>
          <cell r="T64" t="str">
            <v>حي المسجد الجديد 61/16</v>
          </cell>
          <cell r="AP64">
            <v>0</v>
          </cell>
        </row>
        <row r="65">
          <cell r="B65">
            <v>58</v>
          </cell>
          <cell r="C65">
            <v>2</v>
          </cell>
          <cell r="D65">
            <v>25</v>
          </cell>
          <cell r="E65" t="str">
            <v>لبيض</v>
          </cell>
          <cell r="F65" t="str">
            <v>فاطمة الزهراء اية</v>
          </cell>
          <cell r="G65">
            <v>28</v>
          </cell>
          <cell r="H65">
            <v>5</v>
          </cell>
          <cell r="I65">
            <v>2004</v>
          </cell>
          <cell r="J65" t="str">
            <v>الجلفة</v>
          </cell>
          <cell r="K65" t="str">
            <v>1م2</v>
          </cell>
          <cell r="O65" t="str">
            <v>انثى</v>
          </cell>
          <cell r="R65" t="str">
            <v>عبد الله</v>
          </cell>
          <cell r="S65" t="str">
            <v>بطال</v>
          </cell>
          <cell r="T65" t="str">
            <v>حي المسجد الجديد 330/3</v>
          </cell>
          <cell r="AP65">
            <v>0</v>
          </cell>
        </row>
        <row r="66">
          <cell r="B66">
            <v>59</v>
          </cell>
          <cell r="C66">
            <v>2</v>
          </cell>
          <cell r="D66">
            <v>26</v>
          </cell>
          <cell r="E66" t="str">
            <v>لحرش</v>
          </cell>
          <cell r="F66" t="str">
            <v>فريدة</v>
          </cell>
          <cell r="G66">
            <v>23</v>
          </cell>
          <cell r="H66">
            <v>5</v>
          </cell>
          <cell r="I66">
            <v>2004</v>
          </cell>
          <cell r="J66" t="str">
            <v>الجلفة</v>
          </cell>
          <cell r="K66" t="str">
            <v>1م2</v>
          </cell>
          <cell r="O66" t="str">
            <v>انثى</v>
          </cell>
          <cell r="R66" t="str">
            <v>كريم</v>
          </cell>
          <cell r="S66" t="str">
            <v>طبيب اسنان</v>
          </cell>
          <cell r="T66" t="str">
            <v>شارع الامير عبد القادر 140/25</v>
          </cell>
          <cell r="AP66">
            <v>0</v>
          </cell>
        </row>
        <row r="67">
          <cell r="B67">
            <v>60</v>
          </cell>
          <cell r="C67">
            <v>2</v>
          </cell>
          <cell r="D67">
            <v>27</v>
          </cell>
          <cell r="E67" t="str">
            <v>لهزيل </v>
          </cell>
          <cell r="F67" t="str">
            <v>سندس الاء</v>
          </cell>
          <cell r="G67">
            <v>1</v>
          </cell>
          <cell r="H67">
            <v>1</v>
          </cell>
          <cell r="I67">
            <v>2005</v>
          </cell>
          <cell r="J67" t="str">
            <v>الجلفة</v>
          </cell>
          <cell r="K67" t="str">
            <v>1م2</v>
          </cell>
          <cell r="O67" t="str">
            <v>انثى</v>
          </cell>
          <cell r="R67" t="str">
            <v>مصطفى</v>
          </cell>
          <cell r="S67" t="str">
            <v>ممرض</v>
          </cell>
          <cell r="T67" t="str">
            <v>حي المسجد الجديد </v>
          </cell>
          <cell r="AP67">
            <v>0</v>
          </cell>
        </row>
        <row r="68">
          <cell r="B68">
            <v>61</v>
          </cell>
          <cell r="C68">
            <v>2</v>
          </cell>
          <cell r="D68">
            <v>28</v>
          </cell>
          <cell r="E68" t="str">
            <v>ونوقي</v>
          </cell>
          <cell r="F68" t="str">
            <v>توفيق عبد العزيز</v>
          </cell>
          <cell r="K68" t="str">
            <v>1م2</v>
          </cell>
          <cell r="M68" t="str">
            <v>وافد</v>
          </cell>
          <cell r="O68" t="str">
            <v>ذكر</v>
          </cell>
          <cell r="AP68">
            <v>0</v>
          </cell>
        </row>
        <row r="69">
          <cell r="B69">
            <v>62</v>
          </cell>
          <cell r="C69">
            <v>3</v>
          </cell>
          <cell r="D69">
            <v>1</v>
          </cell>
          <cell r="E69" t="str">
            <v>اعمر</v>
          </cell>
          <cell r="F69" t="str">
            <v>فريحة نسيمة</v>
          </cell>
          <cell r="G69">
            <v>26</v>
          </cell>
          <cell r="H69">
            <v>4</v>
          </cell>
          <cell r="I69">
            <v>2005</v>
          </cell>
          <cell r="J69" t="str">
            <v>الجلفة</v>
          </cell>
          <cell r="K69" t="str">
            <v>1م3</v>
          </cell>
          <cell r="O69" t="str">
            <v>انثى</v>
          </cell>
          <cell r="R69" t="str">
            <v>مكاوي امال</v>
          </cell>
          <cell r="T69" t="str">
            <v>حي المستشفى 165</v>
          </cell>
          <cell r="AP69">
            <v>0</v>
          </cell>
        </row>
        <row r="70">
          <cell r="B70">
            <v>63</v>
          </cell>
          <cell r="C70">
            <v>3</v>
          </cell>
          <cell r="D70">
            <v>2</v>
          </cell>
          <cell r="E70" t="str">
            <v>العامر</v>
          </cell>
          <cell r="F70" t="str">
            <v>ايمن</v>
          </cell>
          <cell r="G70">
            <v>18</v>
          </cell>
          <cell r="H70">
            <v>12</v>
          </cell>
          <cell r="I70">
            <v>2001</v>
          </cell>
          <cell r="J70" t="str">
            <v>الجلفة</v>
          </cell>
          <cell r="K70" t="str">
            <v>1م3</v>
          </cell>
          <cell r="O70" t="str">
            <v>ذكر</v>
          </cell>
          <cell r="R70" t="str">
            <v>ونايسية رشيدة</v>
          </cell>
          <cell r="S70" t="str">
            <v>بطالة</v>
          </cell>
          <cell r="T70" t="str">
            <v>شارع عمران نعاس 118/10</v>
          </cell>
          <cell r="AP70">
            <v>0</v>
          </cell>
        </row>
        <row r="71">
          <cell r="B71">
            <v>64</v>
          </cell>
          <cell r="C71">
            <v>3</v>
          </cell>
          <cell r="D71">
            <v>3</v>
          </cell>
          <cell r="E71" t="str">
            <v>امحمدي</v>
          </cell>
          <cell r="F71" t="str">
            <v>حميدة وائل اشرف</v>
          </cell>
          <cell r="G71">
            <v>28</v>
          </cell>
          <cell r="H71">
            <v>3</v>
          </cell>
          <cell r="I71">
            <v>2005</v>
          </cell>
          <cell r="J71" t="str">
            <v>الجلفة</v>
          </cell>
          <cell r="K71" t="str">
            <v>1م3</v>
          </cell>
          <cell r="O71" t="str">
            <v>ذكر</v>
          </cell>
          <cell r="AP71">
            <v>0</v>
          </cell>
        </row>
        <row r="72">
          <cell r="B72">
            <v>65</v>
          </cell>
          <cell r="C72">
            <v>3</v>
          </cell>
          <cell r="D72">
            <v>4</v>
          </cell>
          <cell r="E72" t="str">
            <v>بختي</v>
          </cell>
          <cell r="F72" t="str">
            <v>سيرين نصيرة</v>
          </cell>
          <cell r="G72">
            <v>20</v>
          </cell>
          <cell r="H72">
            <v>6</v>
          </cell>
          <cell r="I72">
            <v>2004</v>
          </cell>
          <cell r="J72" t="str">
            <v>الجلفة</v>
          </cell>
          <cell r="K72" t="str">
            <v>1م3</v>
          </cell>
          <cell r="O72" t="str">
            <v>انثى</v>
          </cell>
          <cell r="R72" t="str">
            <v>نعاس</v>
          </cell>
          <cell r="S72" t="str">
            <v>موظف</v>
          </cell>
          <cell r="T72" t="str">
            <v>حي باب الشارف</v>
          </cell>
          <cell r="AP72">
            <v>0</v>
          </cell>
        </row>
        <row r="73">
          <cell r="B73">
            <v>66</v>
          </cell>
          <cell r="C73">
            <v>3</v>
          </cell>
          <cell r="D73">
            <v>5</v>
          </cell>
          <cell r="E73" t="str">
            <v>براهيمي</v>
          </cell>
          <cell r="F73" t="str">
            <v>فاطمة الزهراء</v>
          </cell>
          <cell r="G73">
            <v>16</v>
          </cell>
          <cell r="H73">
            <v>2</v>
          </cell>
          <cell r="I73">
            <v>2005</v>
          </cell>
          <cell r="J73" t="str">
            <v>الجلفة</v>
          </cell>
          <cell r="K73" t="str">
            <v>1م3</v>
          </cell>
          <cell r="O73" t="str">
            <v>انثى</v>
          </cell>
          <cell r="R73" t="str">
            <v>براهيم</v>
          </cell>
          <cell r="S73" t="str">
            <v>متقاعد</v>
          </cell>
          <cell r="T73" t="str">
            <v>حي الكويت 358/6</v>
          </cell>
          <cell r="AP73">
            <v>0</v>
          </cell>
        </row>
        <row r="74">
          <cell r="B74">
            <v>67</v>
          </cell>
          <cell r="C74">
            <v>3</v>
          </cell>
          <cell r="D74">
            <v>6</v>
          </cell>
          <cell r="E74" t="str">
            <v>بلخيري</v>
          </cell>
          <cell r="F74" t="str">
            <v>نايل انور </v>
          </cell>
          <cell r="G74">
            <v>2</v>
          </cell>
          <cell r="H74">
            <v>1</v>
          </cell>
          <cell r="I74">
            <v>2005</v>
          </cell>
          <cell r="J74" t="str">
            <v>الجلفة</v>
          </cell>
          <cell r="K74" t="str">
            <v>1م3</v>
          </cell>
          <cell r="O74" t="str">
            <v>ذكر</v>
          </cell>
          <cell r="R74" t="str">
            <v>سليمان</v>
          </cell>
          <cell r="S74" t="str">
            <v>مؤلف</v>
          </cell>
          <cell r="T74" t="str">
            <v>شارع الشهداء 148/6</v>
          </cell>
          <cell r="AP74">
            <v>0</v>
          </cell>
        </row>
        <row r="75">
          <cell r="B75">
            <v>68</v>
          </cell>
          <cell r="C75">
            <v>3</v>
          </cell>
          <cell r="D75">
            <v>7</v>
          </cell>
          <cell r="E75" t="str">
            <v>بلخيري</v>
          </cell>
          <cell r="F75" t="str">
            <v>سفيان</v>
          </cell>
          <cell r="G75">
            <v>24</v>
          </cell>
          <cell r="H75">
            <v>3</v>
          </cell>
          <cell r="I75">
            <v>1999</v>
          </cell>
          <cell r="J75" t="str">
            <v>الجلفة</v>
          </cell>
          <cell r="K75" t="str">
            <v>1م3</v>
          </cell>
          <cell r="O75" t="str">
            <v>ذكر</v>
          </cell>
          <cell r="R75" t="str">
            <v>عرعار عيشة</v>
          </cell>
          <cell r="S75" t="str">
            <v>موظفة</v>
          </cell>
          <cell r="T75" t="str">
            <v>حي قناني عمارة ب 38</v>
          </cell>
          <cell r="AP75">
            <v>0</v>
          </cell>
        </row>
        <row r="76">
          <cell r="B76">
            <v>69</v>
          </cell>
          <cell r="C76">
            <v>3</v>
          </cell>
          <cell r="D76">
            <v>8</v>
          </cell>
          <cell r="E76" t="str">
            <v>بلخيري</v>
          </cell>
          <cell r="F76" t="str">
            <v>يحيى وليد</v>
          </cell>
          <cell r="G76">
            <v>27</v>
          </cell>
          <cell r="H76">
            <v>4</v>
          </cell>
          <cell r="I76">
            <v>2002</v>
          </cell>
          <cell r="J76" t="str">
            <v>الجلفة</v>
          </cell>
          <cell r="K76" t="str">
            <v>1م3</v>
          </cell>
          <cell r="O76" t="str">
            <v>ذكر</v>
          </cell>
          <cell r="R76" t="str">
            <v>بوبكر</v>
          </cell>
          <cell r="S76" t="str">
            <v>مقاول</v>
          </cell>
          <cell r="T76" t="str">
            <v>شارع الشهداء</v>
          </cell>
          <cell r="AP76">
            <v>0</v>
          </cell>
        </row>
        <row r="77">
          <cell r="B77">
            <v>70</v>
          </cell>
          <cell r="C77">
            <v>3</v>
          </cell>
          <cell r="D77">
            <v>9</v>
          </cell>
          <cell r="E77" t="str">
            <v>بلفرد</v>
          </cell>
          <cell r="F77" t="str">
            <v>لينا ليديا</v>
          </cell>
          <cell r="G77">
            <v>7</v>
          </cell>
          <cell r="H77">
            <v>10</v>
          </cell>
          <cell r="I77">
            <v>2004</v>
          </cell>
          <cell r="J77" t="str">
            <v>باريس</v>
          </cell>
          <cell r="K77" t="str">
            <v>1م3</v>
          </cell>
          <cell r="O77" t="str">
            <v>انثى</v>
          </cell>
          <cell r="R77" t="str">
            <v>بقوقة ربيعة</v>
          </cell>
          <cell r="S77" t="str">
            <v>/</v>
          </cell>
          <cell r="T77" t="str">
            <v>حي الظل الجميل 35</v>
          </cell>
          <cell r="AP77">
            <v>0</v>
          </cell>
        </row>
        <row r="78">
          <cell r="B78">
            <v>71</v>
          </cell>
          <cell r="C78">
            <v>3</v>
          </cell>
          <cell r="D78">
            <v>10</v>
          </cell>
          <cell r="E78" t="str">
            <v>بن ايوب</v>
          </cell>
          <cell r="F78" t="str">
            <v>عبد الله</v>
          </cell>
          <cell r="G78">
            <v>1</v>
          </cell>
          <cell r="H78">
            <v>11</v>
          </cell>
          <cell r="I78">
            <v>2004</v>
          </cell>
          <cell r="J78" t="str">
            <v>العطف</v>
          </cell>
          <cell r="K78" t="str">
            <v>1م3</v>
          </cell>
          <cell r="O78" t="str">
            <v>ذكر</v>
          </cell>
          <cell r="R78" t="str">
            <v>خالد</v>
          </cell>
          <cell r="S78" t="str">
            <v>تاجر</v>
          </cell>
          <cell r="AP78">
            <v>0</v>
          </cell>
        </row>
        <row r="79">
          <cell r="B79">
            <v>72</v>
          </cell>
          <cell r="C79">
            <v>3</v>
          </cell>
          <cell r="D79">
            <v>11</v>
          </cell>
          <cell r="E79" t="str">
            <v>بن ايوب</v>
          </cell>
          <cell r="F79" t="str">
            <v>عبد الرحمان</v>
          </cell>
          <cell r="G79">
            <v>1</v>
          </cell>
          <cell r="H79">
            <v>11</v>
          </cell>
          <cell r="I79">
            <v>2004</v>
          </cell>
          <cell r="J79" t="str">
            <v>العطف</v>
          </cell>
          <cell r="K79" t="str">
            <v>1م3</v>
          </cell>
          <cell r="O79" t="str">
            <v>ذكر</v>
          </cell>
          <cell r="R79" t="str">
            <v>خالد</v>
          </cell>
          <cell r="S79" t="str">
            <v>تاجر</v>
          </cell>
          <cell r="AP79">
            <v>0</v>
          </cell>
        </row>
        <row r="80">
          <cell r="B80">
            <v>73</v>
          </cell>
          <cell r="C80">
            <v>3</v>
          </cell>
          <cell r="D80">
            <v>12</v>
          </cell>
          <cell r="E80" t="str">
            <v>بوخلخال</v>
          </cell>
          <cell r="F80" t="str">
            <v>ياسر امين</v>
          </cell>
          <cell r="G80">
            <v>19</v>
          </cell>
          <cell r="H80">
            <v>6</v>
          </cell>
          <cell r="I80">
            <v>2003</v>
          </cell>
          <cell r="J80" t="str">
            <v>الجلفة</v>
          </cell>
          <cell r="K80" t="str">
            <v>1م3</v>
          </cell>
          <cell r="O80" t="str">
            <v>ذكر</v>
          </cell>
          <cell r="R80" t="str">
            <v>الطاهر</v>
          </cell>
          <cell r="S80" t="str">
            <v>تاجر</v>
          </cell>
          <cell r="T80" t="str">
            <v>حي شيغيفارة عمارة 2/4</v>
          </cell>
          <cell r="AP80">
            <v>0</v>
          </cell>
        </row>
        <row r="81">
          <cell r="B81">
            <v>74</v>
          </cell>
          <cell r="C81">
            <v>3</v>
          </cell>
          <cell r="D81">
            <v>13</v>
          </cell>
          <cell r="E81" t="str">
            <v>بودانة</v>
          </cell>
          <cell r="F81" t="str">
            <v>سارة هند</v>
          </cell>
          <cell r="J81" t="str">
            <v>الجلفة</v>
          </cell>
          <cell r="K81" t="str">
            <v>1م3</v>
          </cell>
          <cell r="O81" t="str">
            <v>انثى</v>
          </cell>
          <cell r="R81" t="str">
            <v>عبد القادر</v>
          </cell>
          <cell r="S81" t="str">
            <v>بطال</v>
          </cell>
          <cell r="T81" t="str">
            <v>حي باب الشارف 88/2</v>
          </cell>
          <cell r="AP81">
            <v>0</v>
          </cell>
        </row>
        <row r="82">
          <cell r="B82">
            <v>75</v>
          </cell>
          <cell r="C82">
            <v>3</v>
          </cell>
          <cell r="D82">
            <v>14</v>
          </cell>
          <cell r="E82" t="str">
            <v>بوراس</v>
          </cell>
          <cell r="F82" t="str">
            <v>منير</v>
          </cell>
          <cell r="G82">
            <v>20</v>
          </cell>
          <cell r="H82">
            <v>2</v>
          </cell>
          <cell r="I82">
            <v>2004</v>
          </cell>
          <cell r="J82" t="str">
            <v>القرارة</v>
          </cell>
          <cell r="K82" t="str">
            <v>1م3</v>
          </cell>
          <cell r="O82" t="str">
            <v>ذكر</v>
          </cell>
          <cell r="R82" t="str">
            <v>صالح</v>
          </cell>
          <cell r="S82" t="str">
            <v>موظف</v>
          </cell>
          <cell r="T82" t="str">
            <v>حي الظل الجميل 282/</v>
          </cell>
          <cell r="AP82">
            <v>0</v>
          </cell>
        </row>
        <row r="83">
          <cell r="B83">
            <v>76</v>
          </cell>
          <cell r="C83">
            <v>3</v>
          </cell>
          <cell r="D83">
            <v>15</v>
          </cell>
          <cell r="E83" t="str">
            <v>بوزملال</v>
          </cell>
          <cell r="F83" t="str">
            <v>بلال</v>
          </cell>
          <cell r="G83">
            <v>2</v>
          </cell>
          <cell r="H83">
            <v>1</v>
          </cell>
          <cell r="I83">
            <v>2004</v>
          </cell>
          <cell r="J83" t="str">
            <v>الجلفة</v>
          </cell>
          <cell r="K83" t="str">
            <v>1م3</v>
          </cell>
          <cell r="O83" t="str">
            <v>ذكر</v>
          </cell>
          <cell r="R83" t="str">
            <v>بشير</v>
          </cell>
          <cell r="S83" t="str">
            <v>تقني</v>
          </cell>
          <cell r="T83" t="str">
            <v>حي الظل الجميل 26</v>
          </cell>
          <cell r="AP83">
            <v>0</v>
          </cell>
        </row>
        <row r="84">
          <cell r="B84">
            <v>77</v>
          </cell>
          <cell r="C84">
            <v>3</v>
          </cell>
          <cell r="D84">
            <v>16</v>
          </cell>
          <cell r="E84" t="str">
            <v>جابري</v>
          </cell>
          <cell r="F84" t="str">
            <v>نصر الدين ايمن</v>
          </cell>
          <cell r="G84">
            <v>7</v>
          </cell>
          <cell r="H84">
            <v>3</v>
          </cell>
          <cell r="I84">
            <v>2003</v>
          </cell>
          <cell r="J84" t="str">
            <v>الجلفة</v>
          </cell>
          <cell r="K84" t="str">
            <v>1م3</v>
          </cell>
          <cell r="O84" t="str">
            <v>ذكر</v>
          </cell>
          <cell r="R84" t="str">
            <v>بشير</v>
          </cell>
          <cell r="S84" t="str">
            <v>تاجر</v>
          </cell>
          <cell r="T84" t="str">
            <v>حي 20 اوت رقم 9</v>
          </cell>
          <cell r="AP84">
            <v>0</v>
          </cell>
        </row>
        <row r="85">
          <cell r="B85">
            <v>78</v>
          </cell>
          <cell r="C85">
            <v>3</v>
          </cell>
          <cell r="D85">
            <v>17</v>
          </cell>
          <cell r="E85" t="str">
            <v>حاج عيسى</v>
          </cell>
          <cell r="F85" t="str">
            <v>كميليا</v>
          </cell>
          <cell r="G85">
            <v>8</v>
          </cell>
          <cell r="H85">
            <v>11</v>
          </cell>
          <cell r="I85">
            <v>2004</v>
          </cell>
          <cell r="J85" t="str">
            <v>العطف</v>
          </cell>
          <cell r="K85" t="str">
            <v>1م3</v>
          </cell>
          <cell r="O85" t="str">
            <v>انثى</v>
          </cell>
          <cell r="R85" t="str">
            <v>سراج</v>
          </cell>
          <cell r="S85" t="str">
            <v>تاجر</v>
          </cell>
          <cell r="T85" t="str">
            <v>شارع الاغواط</v>
          </cell>
          <cell r="AP85">
            <v>0</v>
          </cell>
        </row>
        <row r="86">
          <cell r="B86">
            <v>79</v>
          </cell>
          <cell r="C86">
            <v>3</v>
          </cell>
          <cell r="D86">
            <v>18</v>
          </cell>
          <cell r="E86" t="str">
            <v>حانطي</v>
          </cell>
          <cell r="F86" t="str">
            <v>امل نشوى</v>
          </cell>
          <cell r="G86">
            <v>11</v>
          </cell>
          <cell r="H86">
            <v>1</v>
          </cell>
          <cell r="I86">
            <v>2005</v>
          </cell>
          <cell r="J86" t="str">
            <v>الجلفة</v>
          </cell>
          <cell r="K86" t="str">
            <v>1م3</v>
          </cell>
          <cell r="O86" t="str">
            <v>انثى</v>
          </cell>
          <cell r="R86" t="str">
            <v>احمد</v>
          </cell>
          <cell r="S86" t="str">
            <v>/</v>
          </cell>
          <cell r="T86" t="str">
            <v>حي قناني عمارة أ 6</v>
          </cell>
          <cell r="AP86">
            <v>0</v>
          </cell>
        </row>
        <row r="87">
          <cell r="B87">
            <v>80</v>
          </cell>
          <cell r="C87">
            <v>3</v>
          </cell>
          <cell r="D87">
            <v>19</v>
          </cell>
          <cell r="E87" t="str">
            <v>حران</v>
          </cell>
          <cell r="F87" t="str">
            <v>محمد طه</v>
          </cell>
          <cell r="G87">
            <v>23</v>
          </cell>
          <cell r="H87">
            <v>4</v>
          </cell>
          <cell r="I87">
            <v>2004</v>
          </cell>
          <cell r="J87" t="str">
            <v>الجلفة</v>
          </cell>
          <cell r="K87" t="str">
            <v>1م3</v>
          </cell>
          <cell r="O87" t="str">
            <v>ذكر</v>
          </cell>
          <cell r="R87" t="str">
            <v>احمد طارق</v>
          </cell>
          <cell r="S87" t="str">
            <v>مقاول</v>
          </cell>
          <cell r="T87" t="str">
            <v>شارع عمران نعاس بناية 24</v>
          </cell>
          <cell r="AP87">
            <v>0</v>
          </cell>
        </row>
        <row r="88">
          <cell r="B88">
            <v>81</v>
          </cell>
          <cell r="C88">
            <v>3</v>
          </cell>
          <cell r="D88">
            <v>20</v>
          </cell>
          <cell r="E88" t="str">
            <v>حسيني</v>
          </cell>
          <cell r="F88" t="str">
            <v>محمد ابراهيم</v>
          </cell>
          <cell r="G88">
            <v>1</v>
          </cell>
          <cell r="H88">
            <v>1</v>
          </cell>
          <cell r="I88">
            <v>2005</v>
          </cell>
          <cell r="J88" t="str">
            <v>الجلفة</v>
          </cell>
          <cell r="K88" t="str">
            <v>1م3</v>
          </cell>
          <cell r="O88" t="str">
            <v>ذكر</v>
          </cell>
          <cell r="R88" t="str">
            <v>طاهر</v>
          </cell>
          <cell r="S88" t="str">
            <v>موظف</v>
          </cell>
          <cell r="T88" t="str">
            <v>حي الظل الجميل 288/26</v>
          </cell>
          <cell r="AP88">
            <v>0</v>
          </cell>
        </row>
        <row r="89">
          <cell r="B89">
            <v>82</v>
          </cell>
          <cell r="C89">
            <v>3</v>
          </cell>
          <cell r="D89">
            <v>21</v>
          </cell>
          <cell r="E89" t="str">
            <v>خالدي </v>
          </cell>
          <cell r="F89" t="str">
            <v>فطيمة الزهراء</v>
          </cell>
          <cell r="G89">
            <v>7</v>
          </cell>
          <cell r="H89">
            <v>1</v>
          </cell>
          <cell r="I89">
            <v>2004</v>
          </cell>
          <cell r="J89" t="str">
            <v>ح,بحبح</v>
          </cell>
          <cell r="K89" t="str">
            <v>1م3</v>
          </cell>
          <cell r="O89" t="str">
            <v>انثى</v>
          </cell>
          <cell r="R89" t="str">
            <v>خالد كمال</v>
          </cell>
          <cell r="S89" t="str">
            <v>طبيب</v>
          </cell>
          <cell r="T89" t="str">
            <v>حي الظل الجميل 262/8</v>
          </cell>
          <cell r="AP89">
            <v>0</v>
          </cell>
        </row>
        <row r="90">
          <cell r="B90">
            <v>83</v>
          </cell>
          <cell r="C90">
            <v>3</v>
          </cell>
          <cell r="D90">
            <v>22</v>
          </cell>
          <cell r="E90" t="str">
            <v>سلت</v>
          </cell>
          <cell r="F90" t="str">
            <v>وليد ضياء الدين</v>
          </cell>
          <cell r="G90">
            <v>28</v>
          </cell>
          <cell r="H90">
            <v>1</v>
          </cell>
          <cell r="I90">
            <v>2004</v>
          </cell>
          <cell r="J90" t="str">
            <v>الجلفة</v>
          </cell>
          <cell r="K90" t="str">
            <v>1م3</v>
          </cell>
          <cell r="O90" t="str">
            <v>ذكر</v>
          </cell>
          <cell r="R90" t="str">
            <v>عبد الرحمان</v>
          </cell>
          <cell r="S90" t="str">
            <v>عامل</v>
          </cell>
          <cell r="T90" t="str">
            <v>المدرسة المركزية</v>
          </cell>
          <cell r="AP90">
            <v>0</v>
          </cell>
        </row>
        <row r="91">
          <cell r="B91">
            <v>84</v>
          </cell>
          <cell r="C91">
            <v>3</v>
          </cell>
          <cell r="D91">
            <v>23</v>
          </cell>
          <cell r="E91" t="str">
            <v>سني</v>
          </cell>
          <cell r="F91" t="str">
            <v>فارس</v>
          </cell>
          <cell r="K91" t="str">
            <v>1م3</v>
          </cell>
          <cell r="O91" t="str">
            <v>ذكر</v>
          </cell>
          <cell r="AP91">
            <v>0</v>
          </cell>
        </row>
        <row r="92">
          <cell r="B92">
            <v>85</v>
          </cell>
          <cell r="C92">
            <v>3</v>
          </cell>
          <cell r="D92">
            <v>24</v>
          </cell>
          <cell r="E92" t="str">
            <v>شولي</v>
          </cell>
          <cell r="F92" t="str">
            <v>سامية</v>
          </cell>
          <cell r="G92">
            <v>7</v>
          </cell>
          <cell r="H92">
            <v>10</v>
          </cell>
          <cell r="I92">
            <v>2004</v>
          </cell>
          <cell r="J92" t="str">
            <v>الجلفة</v>
          </cell>
          <cell r="K92" t="str">
            <v>1م3</v>
          </cell>
          <cell r="O92" t="str">
            <v>انثى</v>
          </cell>
          <cell r="R92" t="str">
            <v>بلخضر</v>
          </cell>
          <cell r="S92" t="str">
            <v>تاجر</v>
          </cell>
          <cell r="T92" t="str">
            <v>حي الفلاح</v>
          </cell>
          <cell r="AP92">
            <v>0</v>
          </cell>
        </row>
        <row r="93">
          <cell r="B93">
            <v>86</v>
          </cell>
          <cell r="C93">
            <v>3</v>
          </cell>
          <cell r="D93">
            <v>25</v>
          </cell>
          <cell r="E93" t="str">
            <v>صابري</v>
          </cell>
          <cell r="F93" t="str">
            <v>لبنة لينا</v>
          </cell>
          <cell r="G93">
            <v>28</v>
          </cell>
          <cell r="H93">
            <v>10</v>
          </cell>
          <cell r="I93">
            <v>2004</v>
          </cell>
          <cell r="J93" t="str">
            <v>الجلفة</v>
          </cell>
          <cell r="K93" t="str">
            <v>1م3</v>
          </cell>
          <cell r="O93" t="str">
            <v>انثى</v>
          </cell>
          <cell r="R93" t="str">
            <v>عبد القادر</v>
          </cell>
          <cell r="S93" t="str">
            <v>/</v>
          </cell>
          <cell r="T93" t="str">
            <v>حي الحواس عمار 4/35</v>
          </cell>
          <cell r="AP93">
            <v>0</v>
          </cell>
        </row>
        <row r="94">
          <cell r="B94">
            <v>87</v>
          </cell>
          <cell r="C94">
            <v>3</v>
          </cell>
          <cell r="D94">
            <v>26</v>
          </cell>
          <cell r="E94" t="str">
            <v>صخري</v>
          </cell>
          <cell r="F94" t="str">
            <v>خولة</v>
          </cell>
          <cell r="G94">
            <v>18</v>
          </cell>
          <cell r="H94">
            <v>6</v>
          </cell>
          <cell r="I94">
            <v>2004</v>
          </cell>
          <cell r="J94" t="str">
            <v>الجلفة</v>
          </cell>
          <cell r="K94" t="str">
            <v>1م3</v>
          </cell>
          <cell r="O94" t="str">
            <v>انثى</v>
          </cell>
          <cell r="R94" t="str">
            <v>مصطفى</v>
          </cell>
          <cell r="S94" t="str">
            <v>متقاعد</v>
          </cell>
          <cell r="T94" t="str">
            <v>شارع الجديد 135/27</v>
          </cell>
          <cell r="AP94">
            <v>0</v>
          </cell>
        </row>
        <row r="95">
          <cell r="B95">
            <v>88</v>
          </cell>
          <cell r="C95">
            <v>3</v>
          </cell>
          <cell r="D95">
            <v>27</v>
          </cell>
          <cell r="E95" t="str">
            <v>صيفاوي</v>
          </cell>
          <cell r="F95" t="str">
            <v>محمد امين</v>
          </cell>
          <cell r="G95">
            <v>12</v>
          </cell>
          <cell r="H95">
            <v>1</v>
          </cell>
          <cell r="I95">
            <v>2004</v>
          </cell>
          <cell r="J95" t="str">
            <v>الجلفة</v>
          </cell>
          <cell r="K95" t="str">
            <v>1م3</v>
          </cell>
          <cell r="O95" t="str">
            <v>ذكر</v>
          </cell>
          <cell r="R95" t="str">
            <v>عمر</v>
          </cell>
          <cell r="S95" t="str">
            <v>بطال</v>
          </cell>
          <cell r="T95" t="str">
            <v>شارع عمران نعاس 12/18</v>
          </cell>
          <cell r="AP95">
            <v>0</v>
          </cell>
        </row>
        <row r="96">
          <cell r="B96">
            <v>89</v>
          </cell>
          <cell r="C96">
            <v>3</v>
          </cell>
          <cell r="D96">
            <v>28</v>
          </cell>
          <cell r="E96" t="str">
            <v>غربي</v>
          </cell>
          <cell r="F96" t="str">
            <v>زكرياء</v>
          </cell>
          <cell r="G96">
            <v>30</v>
          </cell>
          <cell r="H96">
            <v>8</v>
          </cell>
          <cell r="I96">
            <v>2004</v>
          </cell>
          <cell r="J96" t="str">
            <v>الجلفة</v>
          </cell>
          <cell r="K96" t="str">
            <v>1م3</v>
          </cell>
          <cell r="O96" t="str">
            <v>ذكر</v>
          </cell>
          <cell r="R96" t="str">
            <v>عادل</v>
          </cell>
          <cell r="S96" t="str">
            <v>تاجر</v>
          </cell>
          <cell r="T96" t="str">
            <v>شارع براهيمي عبدالله 312/9</v>
          </cell>
          <cell r="AP96">
            <v>0</v>
          </cell>
        </row>
        <row r="97">
          <cell r="B97">
            <v>90</v>
          </cell>
          <cell r="C97">
            <v>3</v>
          </cell>
          <cell r="D97">
            <v>29</v>
          </cell>
          <cell r="E97" t="str">
            <v>لقرج</v>
          </cell>
          <cell r="F97" t="str">
            <v>ميار امل</v>
          </cell>
          <cell r="G97">
            <v>26</v>
          </cell>
          <cell r="H97">
            <v>4</v>
          </cell>
          <cell r="I97">
            <v>2004</v>
          </cell>
          <cell r="J97" t="str">
            <v>الجلفة</v>
          </cell>
          <cell r="K97" t="str">
            <v>1م3</v>
          </cell>
          <cell r="O97" t="str">
            <v>انثى</v>
          </cell>
          <cell r="R97" t="str">
            <v>موسى</v>
          </cell>
          <cell r="S97" t="str">
            <v>عامل</v>
          </cell>
          <cell r="T97" t="str">
            <v>حي البهاء 17/309</v>
          </cell>
          <cell r="AP97">
            <v>0</v>
          </cell>
        </row>
        <row r="98">
          <cell r="B98">
            <v>91</v>
          </cell>
          <cell r="C98">
            <v>3</v>
          </cell>
          <cell r="D98">
            <v>30</v>
          </cell>
          <cell r="E98" t="str">
            <v>مرجاني</v>
          </cell>
          <cell r="F98" t="str">
            <v>محمد</v>
          </cell>
          <cell r="K98" t="str">
            <v>1م3</v>
          </cell>
          <cell r="M98" t="str">
            <v>وافد</v>
          </cell>
          <cell r="O98" t="str">
            <v>ذكر</v>
          </cell>
          <cell r="AP98">
            <v>0</v>
          </cell>
        </row>
        <row r="99">
          <cell r="B99">
            <v>92</v>
          </cell>
          <cell r="C99">
            <v>3</v>
          </cell>
          <cell r="D99">
            <v>31</v>
          </cell>
          <cell r="E99" t="str">
            <v>نايلي</v>
          </cell>
          <cell r="F99" t="str">
            <v>حنان</v>
          </cell>
          <cell r="G99">
            <v>8</v>
          </cell>
          <cell r="H99">
            <v>4</v>
          </cell>
          <cell r="I99">
            <v>2004</v>
          </cell>
          <cell r="J99" t="str">
            <v>باتنة</v>
          </cell>
          <cell r="K99" t="str">
            <v>1م3</v>
          </cell>
          <cell r="O99" t="str">
            <v>انثى</v>
          </cell>
          <cell r="R99" t="str">
            <v>بن ناجي</v>
          </cell>
          <cell r="S99" t="str">
            <v>تاجر</v>
          </cell>
          <cell r="T99" t="str">
            <v>حي الظل الجميل</v>
          </cell>
          <cell r="AP99">
            <v>0</v>
          </cell>
        </row>
        <row r="100">
          <cell r="B100">
            <v>93</v>
          </cell>
          <cell r="C100">
            <v>3</v>
          </cell>
          <cell r="D100">
            <v>32</v>
          </cell>
          <cell r="E100" t="str">
            <v>نعيمي</v>
          </cell>
          <cell r="F100" t="str">
            <v>حمزة</v>
          </cell>
          <cell r="G100">
            <v>30</v>
          </cell>
          <cell r="H100">
            <v>3</v>
          </cell>
          <cell r="I100">
            <v>2002</v>
          </cell>
          <cell r="J100" t="str">
            <v>الجلفة</v>
          </cell>
          <cell r="K100" t="str">
            <v>1م3</v>
          </cell>
          <cell r="O100" t="str">
            <v>ذكر</v>
          </cell>
          <cell r="R100" t="str">
            <v>ساعد</v>
          </cell>
          <cell r="S100" t="str">
            <v>بطال</v>
          </cell>
          <cell r="T100" t="str">
            <v>حي المسجد الجديد 330/67</v>
          </cell>
          <cell r="AP100">
            <v>0</v>
          </cell>
        </row>
        <row r="101">
          <cell r="B101">
            <v>94</v>
          </cell>
          <cell r="C101">
            <v>4</v>
          </cell>
          <cell r="D101">
            <v>1</v>
          </cell>
          <cell r="E101" t="str">
            <v>النفطي</v>
          </cell>
          <cell r="F101" t="str">
            <v>عبد الوهاب</v>
          </cell>
          <cell r="G101">
            <v>19</v>
          </cell>
          <cell r="H101">
            <v>2</v>
          </cell>
          <cell r="I101">
            <v>2004</v>
          </cell>
          <cell r="J101" t="str">
            <v>الجلفة</v>
          </cell>
          <cell r="K101" t="str">
            <v>1م4</v>
          </cell>
          <cell r="O101" t="str">
            <v>ذكر</v>
          </cell>
          <cell r="R101" t="str">
            <v>بلخير</v>
          </cell>
          <cell r="S101" t="str">
            <v>متوفي</v>
          </cell>
          <cell r="T101" t="str">
            <v>شارع عمران نعاس 129/64</v>
          </cell>
          <cell r="AP101">
            <v>0</v>
          </cell>
        </row>
        <row r="102">
          <cell r="B102">
            <v>95</v>
          </cell>
          <cell r="C102">
            <v>4</v>
          </cell>
          <cell r="D102">
            <v>2</v>
          </cell>
          <cell r="E102" t="str">
            <v>براهيمي</v>
          </cell>
          <cell r="F102" t="str">
            <v>نايلة</v>
          </cell>
          <cell r="G102">
            <v>18</v>
          </cell>
          <cell r="H102">
            <v>2</v>
          </cell>
          <cell r="I102">
            <v>2003</v>
          </cell>
          <cell r="J102" t="str">
            <v>الجلفة</v>
          </cell>
          <cell r="K102" t="str">
            <v>1م4</v>
          </cell>
          <cell r="O102" t="str">
            <v>انثى</v>
          </cell>
          <cell r="R102" t="str">
            <v>حبشي مليكة</v>
          </cell>
          <cell r="S102" t="str">
            <v>/</v>
          </cell>
          <cell r="T102" t="str">
            <v>شارع الامير عبد القادر 142/20</v>
          </cell>
          <cell r="AP102">
            <v>0</v>
          </cell>
        </row>
        <row r="103">
          <cell r="B103">
            <v>96</v>
          </cell>
          <cell r="C103">
            <v>4</v>
          </cell>
          <cell r="D103">
            <v>3</v>
          </cell>
          <cell r="E103" t="str">
            <v>بن زيان</v>
          </cell>
          <cell r="F103" t="str">
            <v>صفية مايار</v>
          </cell>
          <cell r="G103">
            <v>1</v>
          </cell>
          <cell r="H103">
            <v>2</v>
          </cell>
          <cell r="I103">
            <v>2005</v>
          </cell>
          <cell r="J103" t="str">
            <v>الجلفة</v>
          </cell>
          <cell r="K103" t="str">
            <v>1م4</v>
          </cell>
          <cell r="O103" t="str">
            <v>انثى</v>
          </cell>
          <cell r="R103" t="str">
            <v>ثامر</v>
          </cell>
          <cell r="S103" t="str">
            <v>موظف</v>
          </cell>
          <cell r="T103" t="str">
            <v>حي 16 مسكن </v>
          </cell>
          <cell r="AP103">
            <v>0</v>
          </cell>
        </row>
        <row r="104">
          <cell r="B104">
            <v>97</v>
          </cell>
          <cell r="C104">
            <v>4</v>
          </cell>
          <cell r="D104">
            <v>4</v>
          </cell>
          <cell r="E104" t="str">
            <v>بوراوي</v>
          </cell>
          <cell r="F104" t="str">
            <v>رؤى زينب</v>
          </cell>
          <cell r="G104">
            <v>27</v>
          </cell>
          <cell r="H104">
            <v>12</v>
          </cell>
          <cell r="I104">
            <v>2004</v>
          </cell>
          <cell r="J104" t="str">
            <v>الحروش</v>
          </cell>
          <cell r="K104" t="str">
            <v>1م4</v>
          </cell>
          <cell r="O104" t="str">
            <v>انثى</v>
          </cell>
          <cell r="R104" t="str">
            <v>طرشون</v>
          </cell>
          <cell r="S104" t="str">
            <v>موظف</v>
          </cell>
          <cell r="T104" t="str">
            <v>شارع فلسطين فيلا 7</v>
          </cell>
          <cell r="AP104">
            <v>0</v>
          </cell>
        </row>
        <row r="105">
          <cell r="B105">
            <v>98</v>
          </cell>
          <cell r="C105">
            <v>4</v>
          </cell>
          <cell r="D105">
            <v>5</v>
          </cell>
          <cell r="E105" t="str">
            <v>بوكردنة</v>
          </cell>
          <cell r="F105" t="str">
            <v>سارة</v>
          </cell>
          <cell r="G105">
            <v>20</v>
          </cell>
          <cell r="H105">
            <v>9</v>
          </cell>
          <cell r="I105">
            <v>2004</v>
          </cell>
          <cell r="J105" t="str">
            <v>الجلفة</v>
          </cell>
          <cell r="K105" t="str">
            <v>1م4</v>
          </cell>
          <cell r="O105" t="str">
            <v>انثى</v>
          </cell>
          <cell r="R105" t="str">
            <v>محمد</v>
          </cell>
          <cell r="S105" t="str">
            <v>استاذ</v>
          </cell>
          <cell r="T105" t="str">
            <v>شارع فلسطين 274/26</v>
          </cell>
          <cell r="AP105">
            <v>0</v>
          </cell>
        </row>
        <row r="106">
          <cell r="B106">
            <v>99</v>
          </cell>
          <cell r="C106">
            <v>4</v>
          </cell>
          <cell r="D106">
            <v>6</v>
          </cell>
          <cell r="E106" t="str">
            <v>تومي </v>
          </cell>
          <cell r="F106" t="str">
            <v>عبد المجيد</v>
          </cell>
          <cell r="G106">
            <v>26</v>
          </cell>
          <cell r="H106">
            <v>1</v>
          </cell>
          <cell r="I106">
            <v>2004</v>
          </cell>
          <cell r="J106" t="str">
            <v>الجلفة</v>
          </cell>
          <cell r="K106" t="str">
            <v>1م4</v>
          </cell>
          <cell r="O106" t="str">
            <v>ذكر</v>
          </cell>
          <cell r="R106" t="str">
            <v>بولنوار</v>
          </cell>
          <cell r="S106" t="str">
            <v>/</v>
          </cell>
          <cell r="T106" t="str">
            <v>نهج الاغواط 161/41</v>
          </cell>
          <cell r="AP106">
            <v>0</v>
          </cell>
        </row>
        <row r="107">
          <cell r="B107">
            <v>100</v>
          </cell>
          <cell r="C107">
            <v>4</v>
          </cell>
          <cell r="D107">
            <v>7</v>
          </cell>
          <cell r="E107" t="str">
            <v>جاب الله</v>
          </cell>
          <cell r="F107" t="str">
            <v>منار دعاء</v>
          </cell>
          <cell r="G107">
            <v>24</v>
          </cell>
          <cell r="H107">
            <v>6</v>
          </cell>
          <cell r="I107">
            <v>2005</v>
          </cell>
          <cell r="J107" t="str">
            <v>الجلفة</v>
          </cell>
          <cell r="K107" t="str">
            <v>1م4</v>
          </cell>
          <cell r="O107" t="str">
            <v>انثى</v>
          </cell>
          <cell r="R107" t="str">
            <v>مبروك</v>
          </cell>
          <cell r="S107" t="str">
            <v>موظف</v>
          </cell>
          <cell r="T107" t="str">
            <v>شارع الشهداء وسط المدينة134/29</v>
          </cell>
          <cell r="AP107">
            <v>0</v>
          </cell>
        </row>
        <row r="108">
          <cell r="B108">
            <v>101</v>
          </cell>
          <cell r="C108">
            <v>4</v>
          </cell>
          <cell r="D108">
            <v>8</v>
          </cell>
          <cell r="E108" t="str">
            <v>حلباوي </v>
          </cell>
          <cell r="F108" t="str">
            <v>لامية خلود</v>
          </cell>
          <cell r="G108">
            <v>23</v>
          </cell>
          <cell r="H108">
            <v>12</v>
          </cell>
          <cell r="I108">
            <v>2004</v>
          </cell>
          <cell r="J108" t="str">
            <v>الجلفة</v>
          </cell>
          <cell r="K108" t="str">
            <v>1م4</v>
          </cell>
          <cell r="O108" t="str">
            <v>انثى</v>
          </cell>
          <cell r="R108" t="str">
            <v>بولرباح</v>
          </cell>
          <cell r="S108" t="str">
            <v>بطال</v>
          </cell>
          <cell r="T108" t="str">
            <v>شارع بن عيسى دحمان 132/4</v>
          </cell>
          <cell r="AP108">
            <v>0</v>
          </cell>
        </row>
        <row r="109">
          <cell r="B109">
            <v>102</v>
          </cell>
          <cell r="C109">
            <v>4</v>
          </cell>
          <cell r="D109">
            <v>9</v>
          </cell>
          <cell r="E109" t="str">
            <v>حمايمي</v>
          </cell>
          <cell r="F109" t="str">
            <v>منير</v>
          </cell>
          <cell r="G109">
            <v>18</v>
          </cell>
          <cell r="H109">
            <v>12</v>
          </cell>
          <cell r="I109">
            <v>2001</v>
          </cell>
          <cell r="J109" t="str">
            <v>تقرت</v>
          </cell>
          <cell r="K109" t="str">
            <v>1م4</v>
          </cell>
          <cell r="M109" t="str">
            <v>وافد</v>
          </cell>
          <cell r="O109" t="str">
            <v>ذكر</v>
          </cell>
          <cell r="R109" t="str">
            <v>لحسن</v>
          </cell>
          <cell r="S109" t="str">
            <v>بطال</v>
          </cell>
          <cell r="T109" t="str">
            <v>حي 100 دار 231/3</v>
          </cell>
          <cell r="AP109">
            <v>0</v>
          </cell>
        </row>
        <row r="110">
          <cell r="B110">
            <v>103</v>
          </cell>
          <cell r="C110">
            <v>4</v>
          </cell>
          <cell r="D110">
            <v>10</v>
          </cell>
          <cell r="E110" t="str">
            <v>خلفاوي </v>
          </cell>
          <cell r="F110" t="str">
            <v>المداني</v>
          </cell>
          <cell r="G110">
            <v>25</v>
          </cell>
          <cell r="H110">
            <v>4</v>
          </cell>
          <cell r="I110">
            <v>2005</v>
          </cell>
          <cell r="J110" t="str">
            <v>الجلفة</v>
          </cell>
          <cell r="K110" t="str">
            <v>1م4</v>
          </cell>
          <cell r="O110" t="str">
            <v>ذكر</v>
          </cell>
          <cell r="R110" t="str">
            <v>اسماعيل</v>
          </cell>
          <cell r="S110" t="str">
            <v>استاذ</v>
          </cell>
          <cell r="T110" t="str">
            <v>نهج الاغواط 130/4</v>
          </cell>
          <cell r="AP110">
            <v>0</v>
          </cell>
        </row>
        <row r="111">
          <cell r="B111">
            <v>104</v>
          </cell>
          <cell r="C111">
            <v>4</v>
          </cell>
          <cell r="D111">
            <v>11</v>
          </cell>
          <cell r="E111" t="str">
            <v>دحو</v>
          </cell>
          <cell r="F111" t="str">
            <v>محمد نذير</v>
          </cell>
          <cell r="G111">
            <v>10</v>
          </cell>
          <cell r="H111">
            <v>2</v>
          </cell>
          <cell r="I111">
            <v>2004</v>
          </cell>
          <cell r="J111" t="str">
            <v>مستغانم</v>
          </cell>
          <cell r="K111" t="str">
            <v>1م4</v>
          </cell>
          <cell r="O111" t="str">
            <v>ذكر</v>
          </cell>
          <cell r="R111" t="str">
            <v>ياسين</v>
          </cell>
          <cell r="S111" t="str">
            <v>/</v>
          </cell>
          <cell r="T111" t="str">
            <v>حي الظل الجميل 280/26</v>
          </cell>
          <cell r="AP111">
            <v>0</v>
          </cell>
        </row>
        <row r="112">
          <cell r="B112">
            <v>105</v>
          </cell>
          <cell r="C112">
            <v>4</v>
          </cell>
          <cell r="D112">
            <v>12</v>
          </cell>
          <cell r="E112" t="str">
            <v>دهان</v>
          </cell>
          <cell r="F112" t="str">
            <v>عبد الله اسامة</v>
          </cell>
          <cell r="G112">
            <v>6</v>
          </cell>
          <cell r="H112">
            <v>11</v>
          </cell>
          <cell r="I112">
            <v>2001</v>
          </cell>
          <cell r="J112" t="str">
            <v>الجلفة</v>
          </cell>
          <cell r="K112" t="str">
            <v>1م4</v>
          </cell>
          <cell r="O112" t="str">
            <v>ذكر</v>
          </cell>
          <cell r="R112" t="str">
            <v>عبد القادر</v>
          </cell>
          <cell r="S112" t="str">
            <v>عامل</v>
          </cell>
          <cell r="T112" t="str">
            <v>حي برنادة 5/93</v>
          </cell>
          <cell r="AP112">
            <v>0</v>
          </cell>
        </row>
        <row r="113">
          <cell r="B113">
            <v>106</v>
          </cell>
          <cell r="C113">
            <v>4</v>
          </cell>
          <cell r="D113">
            <v>13</v>
          </cell>
          <cell r="E113" t="str">
            <v>دوبارة</v>
          </cell>
          <cell r="F113" t="str">
            <v>ابتهال</v>
          </cell>
          <cell r="G113">
            <v>8</v>
          </cell>
          <cell r="H113">
            <v>12</v>
          </cell>
          <cell r="I113">
            <v>2004</v>
          </cell>
          <cell r="J113" t="str">
            <v>بشار</v>
          </cell>
          <cell r="K113" t="str">
            <v>1م4</v>
          </cell>
          <cell r="O113" t="str">
            <v>انثى</v>
          </cell>
          <cell r="R113" t="str">
            <v>علي</v>
          </cell>
          <cell r="S113" t="str">
            <v>تاجر</v>
          </cell>
          <cell r="T113" t="str">
            <v>شارع الشهداء 8</v>
          </cell>
          <cell r="AP113">
            <v>0</v>
          </cell>
        </row>
        <row r="114">
          <cell r="B114">
            <v>107</v>
          </cell>
          <cell r="C114">
            <v>4</v>
          </cell>
          <cell r="D114">
            <v>14</v>
          </cell>
          <cell r="E114" t="str">
            <v>سابق</v>
          </cell>
          <cell r="F114" t="str">
            <v>حبيب كمال</v>
          </cell>
          <cell r="G114">
            <v>4</v>
          </cell>
          <cell r="H114">
            <v>8</v>
          </cell>
          <cell r="I114">
            <v>2004</v>
          </cell>
          <cell r="J114" t="str">
            <v>الجلفة</v>
          </cell>
          <cell r="K114" t="str">
            <v>1م4</v>
          </cell>
          <cell r="O114" t="str">
            <v>ذكر</v>
          </cell>
          <cell r="R114" t="str">
            <v>عبد السلام</v>
          </cell>
          <cell r="S114" t="str">
            <v>مؤذن</v>
          </cell>
          <cell r="T114" t="str">
            <v>ساحة محمد بوضياف عمارة 4 رقم 67</v>
          </cell>
          <cell r="AP114">
            <v>0</v>
          </cell>
        </row>
        <row r="115">
          <cell r="B115">
            <v>108</v>
          </cell>
          <cell r="C115">
            <v>4</v>
          </cell>
          <cell r="D115">
            <v>15</v>
          </cell>
          <cell r="E115" t="str">
            <v>شعلاني </v>
          </cell>
          <cell r="F115" t="str">
            <v>رقية</v>
          </cell>
          <cell r="G115">
            <v>10</v>
          </cell>
          <cell r="H115">
            <v>9</v>
          </cell>
          <cell r="I115">
            <v>2004</v>
          </cell>
          <cell r="J115" t="str">
            <v>الجلفة</v>
          </cell>
          <cell r="K115" t="str">
            <v>1م4</v>
          </cell>
          <cell r="O115" t="str">
            <v>انثى</v>
          </cell>
          <cell r="R115" t="str">
            <v>بوبكر</v>
          </cell>
          <cell r="S115" t="str">
            <v>معلم</v>
          </cell>
          <cell r="AP115">
            <v>0</v>
          </cell>
        </row>
        <row r="116">
          <cell r="B116">
            <v>109</v>
          </cell>
          <cell r="C116">
            <v>4</v>
          </cell>
          <cell r="D116">
            <v>16</v>
          </cell>
          <cell r="E116" t="str">
            <v>طيبي</v>
          </cell>
          <cell r="F116" t="str">
            <v>قصي صدام حسين</v>
          </cell>
          <cell r="G116">
            <v>21</v>
          </cell>
          <cell r="H116">
            <v>10</v>
          </cell>
          <cell r="I116">
            <v>2003</v>
          </cell>
          <cell r="J116" t="str">
            <v>الجلفة</v>
          </cell>
          <cell r="K116" t="str">
            <v>1م4</v>
          </cell>
          <cell r="O116" t="str">
            <v>ذكر</v>
          </cell>
          <cell r="R116" t="str">
            <v>عبد المجيد</v>
          </cell>
          <cell r="S116" t="str">
            <v>موظف</v>
          </cell>
          <cell r="T116" t="str">
            <v>حي بن جرمة رقم 21</v>
          </cell>
          <cell r="AP116">
            <v>0</v>
          </cell>
        </row>
        <row r="117">
          <cell r="B117">
            <v>110</v>
          </cell>
          <cell r="C117">
            <v>4</v>
          </cell>
          <cell r="D117">
            <v>17</v>
          </cell>
          <cell r="E117" t="str">
            <v>عبو</v>
          </cell>
          <cell r="F117" t="str">
            <v>محمد الامين</v>
          </cell>
          <cell r="G117">
            <v>8</v>
          </cell>
          <cell r="H117">
            <v>4</v>
          </cell>
          <cell r="I117">
            <v>2004</v>
          </cell>
          <cell r="J117" t="str">
            <v>الجلفة</v>
          </cell>
          <cell r="K117" t="str">
            <v>1م4</v>
          </cell>
          <cell r="O117" t="str">
            <v>ذكر</v>
          </cell>
          <cell r="R117" t="str">
            <v>الهامل</v>
          </cell>
          <cell r="S117" t="str">
            <v>موظف</v>
          </cell>
          <cell r="T117" t="str">
            <v>حي الظل الجميل 22/280</v>
          </cell>
          <cell r="AP117">
            <v>0</v>
          </cell>
        </row>
        <row r="118">
          <cell r="B118">
            <v>111</v>
          </cell>
          <cell r="C118">
            <v>4</v>
          </cell>
          <cell r="D118">
            <v>18</v>
          </cell>
          <cell r="E118" t="str">
            <v>عقون</v>
          </cell>
          <cell r="F118" t="str">
            <v>وليد عبد العزيز</v>
          </cell>
          <cell r="G118">
            <v>14</v>
          </cell>
          <cell r="H118">
            <v>12</v>
          </cell>
          <cell r="I118">
            <v>2000</v>
          </cell>
          <cell r="J118" t="str">
            <v>الجلفة</v>
          </cell>
          <cell r="K118" t="str">
            <v>1م4</v>
          </cell>
          <cell r="O118" t="str">
            <v>ذكر</v>
          </cell>
          <cell r="R118" t="str">
            <v>لخضر</v>
          </cell>
          <cell r="S118" t="str">
            <v>متقاعد</v>
          </cell>
          <cell r="T118" t="str">
            <v>حي بن شونان رقم 5</v>
          </cell>
          <cell r="AP118">
            <v>0</v>
          </cell>
        </row>
        <row r="119">
          <cell r="B119">
            <v>112</v>
          </cell>
          <cell r="C119">
            <v>4</v>
          </cell>
          <cell r="D119">
            <v>19</v>
          </cell>
          <cell r="E119" t="str">
            <v>عموري </v>
          </cell>
          <cell r="F119" t="str">
            <v>نسرين</v>
          </cell>
          <cell r="G119">
            <v>2</v>
          </cell>
          <cell r="H119">
            <v>5</v>
          </cell>
          <cell r="I119">
            <v>2004</v>
          </cell>
          <cell r="J119" t="str">
            <v>الجلفة</v>
          </cell>
          <cell r="K119" t="str">
            <v>1م4</v>
          </cell>
          <cell r="O119" t="str">
            <v>انثى</v>
          </cell>
          <cell r="R119" t="str">
            <v>بن سليم</v>
          </cell>
          <cell r="S119" t="str">
            <v>بيطري</v>
          </cell>
          <cell r="T119" t="str">
            <v>شارع براهيمي عبدالله 141/27</v>
          </cell>
          <cell r="AP119">
            <v>0</v>
          </cell>
        </row>
        <row r="120">
          <cell r="B120">
            <v>113</v>
          </cell>
          <cell r="C120">
            <v>4</v>
          </cell>
          <cell r="D120">
            <v>20</v>
          </cell>
          <cell r="E120" t="str">
            <v>عياشي</v>
          </cell>
          <cell r="F120" t="str">
            <v>اخلاص</v>
          </cell>
          <cell r="G120">
            <v>23</v>
          </cell>
          <cell r="H120">
            <v>11</v>
          </cell>
          <cell r="I120">
            <v>2004</v>
          </cell>
          <cell r="J120" t="str">
            <v>قسنطينة</v>
          </cell>
          <cell r="K120" t="str">
            <v>1م4</v>
          </cell>
          <cell r="O120" t="str">
            <v>انثى</v>
          </cell>
          <cell r="R120" t="str">
            <v>حسين</v>
          </cell>
          <cell r="S120" t="str">
            <v>/</v>
          </cell>
          <cell r="AP120">
            <v>0</v>
          </cell>
        </row>
        <row r="121">
          <cell r="B121">
            <v>114</v>
          </cell>
          <cell r="C121">
            <v>4</v>
          </cell>
          <cell r="D121">
            <v>21</v>
          </cell>
          <cell r="E121" t="str">
            <v>كاسي</v>
          </cell>
          <cell r="F121" t="str">
            <v>ابتهال فراح سعيدة</v>
          </cell>
          <cell r="G121">
            <v>23</v>
          </cell>
          <cell r="H121">
            <v>4</v>
          </cell>
          <cell r="I121">
            <v>2003</v>
          </cell>
          <cell r="J121" t="str">
            <v>الجلفة</v>
          </cell>
          <cell r="K121" t="str">
            <v>1م4</v>
          </cell>
          <cell r="O121" t="str">
            <v>انثى</v>
          </cell>
          <cell r="R121" t="str">
            <v>عبد الباقي</v>
          </cell>
          <cell r="S121" t="str">
            <v>تاجر</v>
          </cell>
          <cell r="T121" t="str">
            <v>حي الكويت 15/175</v>
          </cell>
          <cell r="AP121">
            <v>0</v>
          </cell>
        </row>
        <row r="122">
          <cell r="B122">
            <v>115</v>
          </cell>
          <cell r="C122">
            <v>4</v>
          </cell>
          <cell r="D122">
            <v>22</v>
          </cell>
          <cell r="E122" t="str">
            <v>لحرش</v>
          </cell>
          <cell r="F122" t="str">
            <v>ادم عبد الله</v>
          </cell>
          <cell r="K122" t="str">
            <v>1م4</v>
          </cell>
          <cell r="M122" t="str">
            <v>وافد</v>
          </cell>
          <cell r="O122" t="str">
            <v>ذكر</v>
          </cell>
          <cell r="AP122">
            <v>0</v>
          </cell>
        </row>
        <row r="123">
          <cell r="B123">
            <v>116</v>
          </cell>
          <cell r="C123">
            <v>4</v>
          </cell>
          <cell r="D123">
            <v>23</v>
          </cell>
          <cell r="E123" t="str">
            <v>ماضي </v>
          </cell>
          <cell r="F123" t="str">
            <v>كريمة</v>
          </cell>
          <cell r="G123">
            <v>7</v>
          </cell>
          <cell r="H123">
            <v>6</v>
          </cell>
          <cell r="I123">
            <v>2003</v>
          </cell>
          <cell r="J123" t="str">
            <v>الجلفة</v>
          </cell>
          <cell r="K123" t="str">
            <v>1م4</v>
          </cell>
          <cell r="O123" t="str">
            <v>انثى</v>
          </cell>
          <cell r="R123" t="str">
            <v>ملال</v>
          </cell>
          <cell r="S123" t="str">
            <v>حلاق</v>
          </cell>
          <cell r="T123" t="str">
            <v>شارع حسان عبد القادر رقم 3</v>
          </cell>
          <cell r="AP123">
            <v>0</v>
          </cell>
        </row>
        <row r="124">
          <cell r="B124">
            <v>117</v>
          </cell>
          <cell r="C124">
            <v>4</v>
          </cell>
          <cell r="D124">
            <v>24</v>
          </cell>
          <cell r="E124" t="str">
            <v>مايدي</v>
          </cell>
          <cell r="F124" t="str">
            <v>معمر زين الدين</v>
          </cell>
          <cell r="G124">
            <v>14</v>
          </cell>
          <cell r="H124">
            <v>11</v>
          </cell>
          <cell r="I124">
            <v>2004</v>
          </cell>
          <cell r="J124" t="str">
            <v>الجلفة</v>
          </cell>
          <cell r="K124" t="str">
            <v>1م4</v>
          </cell>
          <cell r="O124" t="str">
            <v>ذكر</v>
          </cell>
          <cell r="R124" t="str">
            <v>محمد</v>
          </cell>
          <cell r="S124" t="str">
            <v>عامل</v>
          </cell>
          <cell r="T124" t="str">
            <v>حي باب الشارف 100/9</v>
          </cell>
          <cell r="AP124">
            <v>0</v>
          </cell>
        </row>
        <row r="125">
          <cell r="B125">
            <v>118</v>
          </cell>
          <cell r="C125">
            <v>4</v>
          </cell>
          <cell r="D125">
            <v>25</v>
          </cell>
          <cell r="E125" t="str">
            <v>ميساوي </v>
          </cell>
          <cell r="F125" t="str">
            <v>صهيب امين</v>
          </cell>
          <cell r="G125">
            <v>30</v>
          </cell>
          <cell r="H125">
            <v>9</v>
          </cell>
          <cell r="I125">
            <v>2004</v>
          </cell>
          <cell r="J125" t="str">
            <v>الجلفة</v>
          </cell>
          <cell r="K125" t="str">
            <v>1م4</v>
          </cell>
          <cell r="O125" t="str">
            <v>ذكر</v>
          </cell>
          <cell r="R125" t="str">
            <v>احمد</v>
          </cell>
          <cell r="S125" t="str">
            <v>بطال</v>
          </cell>
          <cell r="T125" t="str">
            <v>الشارع الجديد 135/17</v>
          </cell>
          <cell r="AP125">
            <v>0</v>
          </cell>
        </row>
        <row r="126">
          <cell r="B126">
            <v>119</v>
          </cell>
          <cell r="C126">
            <v>4</v>
          </cell>
          <cell r="D126">
            <v>26</v>
          </cell>
          <cell r="E126" t="str">
            <v>هتهات</v>
          </cell>
          <cell r="F126" t="str">
            <v>رياض</v>
          </cell>
          <cell r="G126">
            <v>1</v>
          </cell>
          <cell r="H126">
            <v>1</v>
          </cell>
          <cell r="I126">
            <v>2004</v>
          </cell>
          <cell r="J126" t="str">
            <v>الاغواط</v>
          </cell>
          <cell r="K126" t="str">
            <v>1م4</v>
          </cell>
          <cell r="O126" t="str">
            <v>ذكر</v>
          </cell>
          <cell r="R126" t="str">
            <v>خالد</v>
          </cell>
          <cell r="S126" t="str">
            <v>موظف</v>
          </cell>
          <cell r="T126" t="str">
            <v>حي الظل الجميل 288/28</v>
          </cell>
          <cell r="AP126">
            <v>0</v>
          </cell>
        </row>
        <row r="127">
          <cell r="B127">
            <v>120</v>
          </cell>
          <cell r="C127">
            <v>4</v>
          </cell>
          <cell r="D127">
            <v>27</v>
          </cell>
          <cell r="E127" t="str">
            <v>ونوقي</v>
          </cell>
          <cell r="F127" t="str">
            <v>اميرة هناء</v>
          </cell>
          <cell r="G127">
            <v>26</v>
          </cell>
          <cell r="H127">
            <v>1</v>
          </cell>
          <cell r="I127">
            <v>2004</v>
          </cell>
          <cell r="J127" t="str">
            <v>الاغواط</v>
          </cell>
          <cell r="K127" t="str">
            <v>1م4</v>
          </cell>
          <cell r="O127" t="str">
            <v>انثى</v>
          </cell>
          <cell r="R127" t="str">
            <v>محمد</v>
          </cell>
          <cell r="S127" t="str">
            <v>بطال</v>
          </cell>
          <cell r="T127" t="str">
            <v>الحي الجديد بناية 35</v>
          </cell>
          <cell r="AP127">
            <v>0</v>
          </cell>
        </row>
        <row r="128">
          <cell r="B128">
            <v>121</v>
          </cell>
          <cell r="C128">
            <v>4</v>
          </cell>
          <cell r="D128">
            <v>28</v>
          </cell>
          <cell r="E128" t="str">
            <v>يحوي</v>
          </cell>
          <cell r="F128" t="str">
            <v>انس بهاء الدين</v>
          </cell>
          <cell r="G128">
            <v>8</v>
          </cell>
          <cell r="H128">
            <v>12</v>
          </cell>
          <cell r="I128">
            <v>2004</v>
          </cell>
          <cell r="J128" t="str">
            <v>بريكة</v>
          </cell>
          <cell r="K128" t="str">
            <v>1م4</v>
          </cell>
          <cell r="O128" t="str">
            <v>ذكر</v>
          </cell>
          <cell r="R128" t="str">
            <v>عز الدين</v>
          </cell>
          <cell r="S128" t="str">
            <v>موظف</v>
          </cell>
          <cell r="T128" t="str">
            <v>شارع القدس 9</v>
          </cell>
          <cell r="AP128">
            <v>0</v>
          </cell>
        </row>
        <row r="129">
          <cell r="B129">
            <v>122</v>
          </cell>
          <cell r="C129">
            <v>5</v>
          </cell>
          <cell r="D129">
            <v>1</v>
          </cell>
          <cell r="E129" t="str">
            <v>الاخذري </v>
          </cell>
          <cell r="F129" t="str">
            <v>لينا راويا </v>
          </cell>
          <cell r="G129">
            <v>2</v>
          </cell>
          <cell r="I129">
            <v>2003</v>
          </cell>
          <cell r="J129" t="str">
            <v>الجلفة </v>
          </cell>
          <cell r="K129" t="str">
            <v>2م1</v>
          </cell>
          <cell r="O129" t="str">
            <v>انثى</v>
          </cell>
          <cell r="R129" t="str">
            <v>فيصل</v>
          </cell>
          <cell r="S129" t="str">
            <v>/</v>
          </cell>
          <cell r="AP129">
            <v>0</v>
          </cell>
        </row>
        <row r="130">
          <cell r="B130">
            <v>123</v>
          </cell>
          <cell r="C130">
            <v>5</v>
          </cell>
          <cell r="D130">
            <v>2</v>
          </cell>
          <cell r="E130" t="str">
            <v>بلعطرة</v>
          </cell>
          <cell r="F130" t="str">
            <v>رشيد</v>
          </cell>
          <cell r="K130" t="str">
            <v>2م1</v>
          </cell>
          <cell r="M130" t="str">
            <v>وافد</v>
          </cell>
          <cell r="O130" t="str">
            <v>ذكر</v>
          </cell>
          <cell r="AP130">
            <v>0</v>
          </cell>
        </row>
        <row r="131">
          <cell r="B131">
            <v>124</v>
          </cell>
          <cell r="C131">
            <v>5</v>
          </cell>
          <cell r="D131">
            <v>3</v>
          </cell>
          <cell r="E131" t="str">
            <v>بن الابيض </v>
          </cell>
          <cell r="F131" t="str">
            <v>احمد الامين</v>
          </cell>
          <cell r="G131">
            <v>2</v>
          </cell>
          <cell r="H131">
            <v>3</v>
          </cell>
          <cell r="I131">
            <v>2003</v>
          </cell>
          <cell r="J131" t="str">
            <v>الجلفة </v>
          </cell>
          <cell r="K131" t="str">
            <v>2م1</v>
          </cell>
          <cell r="O131" t="str">
            <v>ذكر</v>
          </cell>
          <cell r="R131" t="str">
            <v>بوبكر</v>
          </cell>
          <cell r="S131" t="str">
            <v>/</v>
          </cell>
          <cell r="T131" t="str">
            <v>حي الظل الجميل 279/8</v>
          </cell>
          <cell r="AP131">
            <v>0</v>
          </cell>
        </row>
        <row r="132">
          <cell r="B132">
            <v>125</v>
          </cell>
          <cell r="C132">
            <v>5</v>
          </cell>
          <cell r="D132">
            <v>4</v>
          </cell>
          <cell r="E132" t="str">
            <v>بن العايب </v>
          </cell>
          <cell r="F132" t="str">
            <v>إبتسام </v>
          </cell>
          <cell r="G132">
            <v>5</v>
          </cell>
          <cell r="H132">
            <v>11</v>
          </cell>
          <cell r="I132">
            <v>2002</v>
          </cell>
          <cell r="J132" t="str">
            <v>الجلفة </v>
          </cell>
          <cell r="K132" t="str">
            <v>2م1</v>
          </cell>
          <cell r="O132" t="str">
            <v>انثى</v>
          </cell>
          <cell r="R132" t="str">
            <v>عامر</v>
          </cell>
          <cell r="S132" t="str">
            <v>حارس</v>
          </cell>
          <cell r="T132" t="str">
            <v>حي قناني</v>
          </cell>
          <cell r="AP132">
            <v>0</v>
          </cell>
        </row>
        <row r="133">
          <cell r="B133">
            <v>126</v>
          </cell>
          <cell r="C133">
            <v>5</v>
          </cell>
          <cell r="D133">
            <v>5</v>
          </cell>
          <cell r="E133" t="str">
            <v>بن العايب </v>
          </cell>
          <cell r="F133" t="str">
            <v>عبد العزيز</v>
          </cell>
          <cell r="G133">
            <v>16</v>
          </cell>
          <cell r="H133">
            <v>4</v>
          </cell>
          <cell r="I133">
            <v>2001</v>
          </cell>
          <cell r="J133" t="str">
            <v>الجلفة </v>
          </cell>
          <cell r="K133" t="str">
            <v>2م1</v>
          </cell>
          <cell r="O133" t="str">
            <v>ذكر</v>
          </cell>
          <cell r="R133" t="str">
            <v>عامر</v>
          </cell>
          <cell r="S133" t="str">
            <v>حارس</v>
          </cell>
          <cell r="T133" t="str">
            <v>حي قناني</v>
          </cell>
          <cell r="AP133">
            <v>0</v>
          </cell>
        </row>
        <row r="134">
          <cell r="B134">
            <v>127</v>
          </cell>
          <cell r="C134">
            <v>5</v>
          </cell>
          <cell r="D134">
            <v>6</v>
          </cell>
          <cell r="E134" t="str">
            <v>بن جفال</v>
          </cell>
          <cell r="F134" t="str">
            <v>نور الهدى</v>
          </cell>
          <cell r="K134" t="str">
            <v>2م1</v>
          </cell>
          <cell r="M134" t="str">
            <v>وافد</v>
          </cell>
          <cell r="O134" t="str">
            <v>انثى</v>
          </cell>
          <cell r="AP134">
            <v>0</v>
          </cell>
        </row>
        <row r="135">
          <cell r="B135">
            <v>128</v>
          </cell>
          <cell r="C135">
            <v>5</v>
          </cell>
          <cell r="D135">
            <v>7</v>
          </cell>
          <cell r="E135" t="str">
            <v>بن رمضان </v>
          </cell>
          <cell r="F135" t="str">
            <v>بلقاسم </v>
          </cell>
          <cell r="G135">
            <v>29</v>
          </cell>
          <cell r="H135">
            <v>3</v>
          </cell>
          <cell r="I135">
            <v>2003</v>
          </cell>
          <cell r="J135" t="str">
            <v>الجلفة </v>
          </cell>
          <cell r="K135" t="str">
            <v>2م1</v>
          </cell>
          <cell r="O135" t="str">
            <v>ذكر</v>
          </cell>
          <cell r="R135" t="str">
            <v>مراد</v>
          </cell>
          <cell r="S135" t="str">
            <v>استاذ</v>
          </cell>
          <cell r="T135" t="str">
            <v>حي 5جويلية 65/43</v>
          </cell>
          <cell r="AP135">
            <v>0</v>
          </cell>
        </row>
        <row r="136">
          <cell r="B136">
            <v>129</v>
          </cell>
          <cell r="C136">
            <v>5</v>
          </cell>
          <cell r="D136">
            <v>8</v>
          </cell>
          <cell r="E136" t="str">
            <v>بن عمر </v>
          </cell>
          <cell r="F136" t="str">
            <v>ريهام هناء عائشة </v>
          </cell>
          <cell r="G136">
            <v>25</v>
          </cell>
          <cell r="H136">
            <v>3</v>
          </cell>
          <cell r="I136">
            <v>2004</v>
          </cell>
          <cell r="J136" t="str">
            <v>الجلفة </v>
          </cell>
          <cell r="K136" t="str">
            <v>2م1</v>
          </cell>
          <cell r="O136" t="str">
            <v>انثى</v>
          </cell>
          <cell r="R136" t="str">
            <v>تناح خيرة</v>
          </cell>
          <cell r="S136" t="str">
            <v>معلمة</v>
          </cell>
          <cell r="T136" t="str">
            <v>حي السعادات 316/42</v>
          </cell>
          <cell r="AP136">
            <v>0</v>
          </cell>
        </row>
        <row r="137">
          <cell r="B137">
            <v>130</v>
          </cell>
          <cell r="C137">
            <v>5</v>
          </cell>
          <cell r="D137">
            <v>9</v>
          </cell>
          <cell r="E137" t="str">
            <v>بن عيسى </v>
          </cell>
          <cell r="F137" t="str">
            <v>هيثم عبد الرحمان </v>
          </cell>
          <cell r="G137">
            <v>31</v>
          </cell>
          <cell r="H137">
            <v>7</v>
          </cell>
          <cell r="I137">
            <v>2002</v>
          </cell>
          <cell r="J137" t="str">
            <v>الجلفة </v>
          </cell>
          <cell r="K137" t="str">
            <v>2م1</v>
          </cell>
          <cell r="O137" t="str">
            <v>ذكر</v>
          </cell>
          <cell r="R137" t="str">
            <v>عباس</v>
          </cell>
          <cell r="S137" t="str">
            <v>متقاعد</v>
          </cell>
          <cell r="T137" t="str">
            <v>حي الظل الجميل رقم 35</v>
          </cell>
          <cell r="AP137">
            <v>0</v>
          </cell>
        </row>
        <row r="138">
          <cell r="B138">
            <v>131</v>
          </cell>
          <cell r="C138">
            <v>5</v>
          </cell>
          <cell r="D138">
            <v>10</v>
          </cell>
          <cell r="E138" t="str">
            <v>بن لبيض </v>
          </cell>
          <cell r="F138" t="str">
            <v>مصطفى ايوب </v>
          </cell>
          <cell r="G138">
            <v>24</v>
          </cell>
          <cell r="H138">
            <v>11</v>
          </cell>
          <cell r="I138">
            <v>2003</v>
          </cell>
          <cell r="J138" t="str">
            <v>الجلفة </v>
          </cell>
          <cell r="K138" t="str">
            <v>2م1</v>
          </cell>
          <cell r="O138" t="str">
            <v>ذكر</v>
          </cell>
          <cell r="R138" t="str">
            <v>بوعلام</v>
          </cell>
          <cell r="S138" t="str">
            <v>عامل</v>
          </cell>
          <cell r="T138" t="str">
            <v>حي المسجد الجديد 330/46</v>
          </cell>
          <cell r="AP138">
            <v>0</v>
          </cell>
        </row>
        <row r="139">
          <cell r="B139">
            <v>132</v>
          </cell>
          <cell r="C139">
            <v>5</v>
          </cell>
          <cell r="D139">
            <v>11</v>
          </cell>
          <cell r="E139" t="str">
            <v>بن نصر </v>
          </cell>
          <cell r="F139" t="str">
            <v>أنيس</v>
          </cell>
          <cell r="G139">
            <v>5</v>
          </cell>
          <cell r="H139">
            <v>1</v>
          </cell>
          <cell r="I139">
            <v>2004</v>
          </cell>
          <cell r="J139" t="str">
            <v>الجلفة </v>
          </cell>
          <cell r="K139" t="str">
            <v>2م1</v>
          </cell>
          <cell r="O139" t="str">
            <v>ذكر</v>
          </cell>
          <cell r="R139" t="str">
            <v>مصباح</v>
          </cell>
          <cell r="S139" t="str">
            <v>مهندس</v>
          </cell>
          <cell r="T139" t="str">
            <v>حي الظل الجميل 10/10</v>
          </cell>
          <cell r="AP139">
            <v>0</v>
          </cell>
        </row>
        <row r="140">
          <cell r="B140">
            <v>133</v>
          </cell>
          <cell r="C140">
            <v>5</v>
          </cell>
          <cell r="D140">
            <v>12</v>
          </cell>
          <cell r="E140" t="str">
            <v>بوكردنة </v>
          </cell>
          <cell r="F140" t="str">
            <v>اسماعيل </v>
          </cell>
          <cell r="G140">
            <v>3</v>
          </cell>
          <cell r="H140">
            <v>3</v>
          </cell>
          <cell r="I140">
            <v>2003</v>
          </cell>
          <cell r="J140" t="str">
            <v>الجلفة </v>
          </cell>
          <cell r="K140" t="str">
            <v>2م1</v>
          </cell>
          <cell r="O140" t="str">
            <v>ذكر</v>
          </cell>
          <cell r="R140" t="str">
            <v>محمد</v>
          </cell>
          <cell r="S140" t="str">
            <v>استاذ</v>
          </cell>
          <cell r="T140" t="str">
            <v>شارع فلسطين 214/28</v>
          </cell>
          <cell r="AP140">
            <v>0</v>
          </cell>
        </row>
        <row r="141">
          <cell r="B141">
            <v>134</v>
          </cell>
          <cell r="C141">
            <v>5</v>
          </cell>
          <cell r="D141">
            <v>13</v>
          </cell>
          <cell r="E141" t="str">
            <v>جب الله </v>
          </cell>
          <cell r="F141" t="str">
            <v>ام الخير شيماء</v>
          </cell>
          <cell r="G141">
            <v>17</v>
          </cell>
          <cell r="H141">
            <v>7</v>
          </cell>
          <cell r="I141">
            <v>2004</v>
          </cell>
          <cell r="J141" t="str">
            <v>الجلفة </v>
          </cell>
          <cell r="K141" t="str">
            <v>2م1</v>
          </cell>
          <cell r="O141" t="str">
            <v>انثى</v>
          </cell>
          <cell r="R141" t="str">
            <v>بلقاسم</v>
          </cell>
          <cell r="S141" t="str">
            <v>عامل</v>
          </cell>
          <cell r="T141" t="str">
            <v>ص,ب رقم 549</v>
          </cell>
          <cell r="AP141">
            <v>0</v>
          </cell>
        </row>
        <row r="142">
          <cell r="B142">
            <v>135</v>
          </cell>
          <cell r="C142">
            <v>5</v>
          </cell>
          <cell r="D142">
            <v>14</v>
          </cell>
          <cell r="E142" t="str">
            <v>خلفاوي </v>
          </cell>
          <cell r="F142" t="str">
            <v>اشواق زخروفة </v>
          </cell>
          <cell r="G142">
            <v>12</v>
          </cell>
          <cell r="H142">
            <v>3</v>
          </cell>
          <cell r="I142">
            <v>2003</v>
          </cell>
          <cell r="J142" t="str">
            <v>الجلفة </v>
          </cell>
          <cell r="K142" t="str">
            <v>2م1</v>
          </cell>
          <cell r="O142" t="str">
            <v>انثى</v>
          </cell>
          <cell r="R142" t="str">
            <v>برية</v>
          </cell>
          <cell r="S142" t="str">
            <v>موظف</v>
          </cell>
          <cell r="T142" t="str">
            <v>حي الظل الجميل 280/57</v>
          </cell>
          <cell r="AP142">
            <v>0</v>
          </cell>
        </row>
        <row r="143">
          <cell r="B143">
            <v>136</v>
          </cell>
          <cell r="C143">
            <v>5</v>
          </cell>
          <cell r="D143">
            <v>15</v>
          </cell>
          <cell r="E143" t="str">
            <v>خويل </v>
          </cell>
          <cell r="F143" t="str">
            <v>سليمان وائل </v>
          </cell>
          <cell r="G143">
            <v>13</v>
          </cell>
          <cell r="H143">
            <v>12</v>
          </cell>
          <cell r="I143">
            <v>2003</v>
          </cell>
          <cell r="J143" t="str">
            <v>الجلفة </v>
          </cell>
          <cell r="K143" t="str">
            <v>2م1</v>
          </cell>
          <cell r="O143" t="str">
            <v>ذكر</v>
          </cell>
          <cell r="R143" t="str">
            <v>مصطفى</v>
          </cell>
          <cell r="S143" t="str">
            <v>موظف</v>
          </cell>
          <cell r="T143" t="str">
            <v>حي المسجد الجديد 330/30</v>
          </cell>
          <cell r="AP143">
            <v>0</v>
          </cell>
        </row>
        <row r="144">
          <cell r="B144">
            <v>137</v>
          </cell>
          <cell r="C144">
            <v>5</v>
          </cell>
          <cell r="D144">
            <v>16</v>
          </cell>
          <cell r="E144" t="str">
            <v>دهاص </v>
          </cell>
          <cell r="F144" t="str">
            <v>عبد الكريم </v>
          </cell>
          <cell r="G144">
            <v>1</v>
          </cell>
          <cell r="H144">
            <v>7</v>
          </cell>
          <cell r="I144">
            <v>2003</v>
          </cell>
          <cell r="J144" t="str">
            <v>الجلفة </v>
          </cell>
          <cell r="K144" t="str">
            <v>2م1</v>
          </cell>
          <cell r="O144" t="str">
            <v>ذكر</v>
          </cell>
          <cell r="R144" t="str">
            <v>محمد</v>
          </cell>
          <cell r="S144" t="str">
            <v>موظف</v>
          </cell>
          <cell r="T144" t="str">
            <v>حي المسجد الجديد</v>
          </cell>
          <cell r="AP144">
            <v>0</v>
          </cell>
        </row>
        <row r="145">
          <cell r="B145">
            <v>138</v>
          </cell>
          <cell r="C145">
            <v>5</v>
          </cell>
          <cell r="D145">
            <v>17</v>
          </cell>
          <cell r="E145" t="str">
            <v>رميثة</v>
          </cell>
          <cell r="F145" t="str">
            <v>عمر الخطاب</v>
          </cell>
          <cell r="K145" t="str">
            <v>2م1</v>
          </cell>
          <cell r="M145" t="str">
            <v>وافد</v>
          </cell>
          <cell r="O145" t="str">
            <v>ذكر</v>
          </cell>
          <cell r="AP145">
            <v>0</v>
          </cell>
        </row>
        <row r="146">
          <cell r="B146">
            <v>139</v>
          </cell>
          <cell r="C146">
            <v>5</v>
          </cell>
          <cell r="D146">
            <v>18</v>
          </cell>
          <cell r="E146" t="str">
            <v>رميثة</v>
          </cell>
          <cell r="F146" t="str">
            <v>عطية</v>
          </cell>
          <cell r="K146" t="str">
            <v>2م1</v>
          </cell>
          <cell r="M146" t="str">
            <v>وافد</v>
          </cell>
          <cell r="O146" t="str">
            <v>ذكر</v>
          </cell>
          <cell r="AP146">
            <v>0</v>
          </cell>
        </row>
        <row r="147">
          <cell r="B147">
            <v>140</v>
          </cell>
          <cell r="C147">
            <v>5</v>
          </cell>
          <cell r="D147">
            <v>19</v>
          </cell>
          <cell r="E147" t="str">
            <v>سالت</v>
          </cell>
          <cell r="F147" t="str">
            <v>هشام</v>
          </cell>
          <cell r="G147">
            <v>1</v>
          </cell>
          <cell r="H147">
            <v>6</v>
          </cell>
          <cell r="I147">
            <v>2001</v>
          </cell>
          <cell r="J147" t="str">
            <v>ح,بحبح</v>
          </cell>
          <cell r="K147" t="str">
            <v>2م1</v>
          </cell>
          <cell r="O147" t="str">
            <v>ذكر</v>
          </cell>
          <cell r="R147" t="str">
            <v>الخال</v>
          </cell>
          <cell r="S147" t="str">
            <v>تاجر</v>
          </cell>
          <cell r="T147" t="str">
            <v>حي بوتريفيس</v>
          </cell>
          <cell r="AP147">
            <v>0</v>
          </cell>
        </row>
        <row r="148">
          <cell r="B148">
            <v>141</v>
          </cell>
          <cell r="C148">
            <v>5</v>
          </cell>
          <cell r="D148">
            <v>20</v>
          </cell>
          <cell r="E148" t="str">
            <v>شلالي </v>
          </cell>
          <cell r="F148" t="str">
            <v>خلود </v>
          </cell>
          <cell r="G148" t="str">
            <v>28/</v>
          </cell>
          <cell r="H148">
            <v>11</v>
          </cell>
          <cell r="I148">
            <v>2003</v>
          </cell>
          <cell r="J148" t="str">
            <v>الجلفة </v>
          </cell>
          <cell r="K148" t="str">
            <v>2م1</v>
          </cell>
          <cell r="O148" t="str">
            <v>انثى</v>
          </cell>
          <cell r="R148" t="str">
            <v>عمر</v>
          </cell>
          <cell r="S148" t="str">
            <v>موظف</v>
          </cell>
          <cell r="T148" t="str">
            <v>حي المسجد الجديد 326/121</v>
          </cell>
          <cell r="AP148">
            <v>0</v>
          </cell>
        </row>
        <row r="149">
          <cell r="B149">
            <v>142</v>
          </cell>
          <cell r="C149">
            <v>5</v>
          </cell>
          <cell r="D149">
            <v>21</v>
          </cell>
          <cell r="E149" t="str">
            <v>شمة </v>
          </cell>
          <cell r="F149" t="str">
            <v>اشرف احمد ياسين </v>
          </cell>
          <cell r="G149">
            <v>3</v>
          </cell>
          <cell r="H149">
            <v>5</v>
          </cell>
          <cell r="I149">
            <v>2004</v>
          </cell>
          <cell r="J149" t="str">
            <v>الجلفة </v>
          </cell>
          <cell r="K149" t="str">
            <v>2م1</v>
          </cell>
          <cell r="O149" t="str">
            <v>ذكر</v>
          </cell>
          <cell r="R149" t="str">
            <v>عبد الله</v>
          </cell>
          <cell r="S149" t="str">
            <v>صيدلي</v>
          </cell>
          <cell r="AP149">
            <v>0</v>
          </cell>
        </row>
        <row r="150">
          <cell r="B150">
            <v>143</v>
          </cell>
          <cell r="C150">
            <v>5</v>
          </cell>
          <cell r="D150">
            <v>22</v>
          </cell>
          <cell r="E150" t="str">
            <v>شنوفي </v>
          </cell>
          <cell r="F150" t="str">
            <v>منار هديل جميلة</v>
          </cell>
          <cell r="G150">
            <v>6</v>
          </cell>
          <cell r="H150">
            <v>6</v>
          </cell>
          <cell r="I150">
            <v>2003</v>
          </cell>
          <cell r="J150" t="str">
            <v>الجلفة </v>
          </cell>
          <cell r="K150" t="str">
            <v>2م1</v>
          </cell>
          <cell r="O150" t="str">
            <v>انثى</v>
          </cell>
          <cell r="R150" t="str">
            <v>خالد</v>
          </cell>
          <cell r="S150" t="str">
            <v>بطال</v>
          </cell>
          <cell r="T150" t="str">
            <v>حي الشهداء 143/2</v>
          </cell>
          <cell r="AP150">
            <v>0</v>
          </cell>
        </row>
        <row r="151">
          <cell r="B151">
            <v>144</v>
          </cell>
          <cell r="C151">
            <v>5</v>
          </cell>
          <cell r="D151">
            <v>23</v>
          </cell>
          <cell r="E151" t="str">
            <v>شولي</v>
          </cell>
          <cell r="F151" t="str">
            <v>عبد الجليل</v>
          </cell>
          <cell r="K151" t="str">
            <v>2م1</v>
          </cell>
          <cell r="M151" t="str">
            <v>وافد</v>
          </cell>
          <cell r="O151" t="str">
            <v>ذكر</v>
          </cell>
          <cell r="AP151">
            <v>0</v>
          </cell>
        </row>
        <row r="152">
          <cell r="B152">
            <v>145</v>
          </cell>
          <cell r="C152">
            <v>5</v>
          </cell>
          <cell r="D152">
            <v>24</v>
          </cell>
          <cell r="E152" t="str">
            <v>عراق </v>
          </cell>
          <cell r="F152" t="str">
            <v>تركية </v>
          </cell>
          <cell r="G152">
            <v>18</v>
          </cell>
          <cell r="H152">
            <v>5</v>
          </cell>
          <cell r="I152">
            <v>2003</v>
          </cell>
          <cell r="J152" t="str">
            <v>الجلفة </v>
          </cell>
          <cell r="K152" t="str">
            <v>2م1</v>
          </cell>
          <cell r="O152" t="str">
            <v>انثى</v>
          </cell>
          <cell r="R152" t="str">
            <v>عبد القادر</v>
          </cell>
          <cell r="S152" t="str">
            <v>بطال</v>
          </cell>
          <cell r="T152" t="str">
            <v>حي الظل الجميل 282/28</v>
          </cell>
          <cell r="AP152">
            <v>0</v>
          </cell>
        </row>
        <row r="153">
          <cell r="B153">
            <v>146</v>
          </cell>
          <cell r="C153">
            <v>5</v>
          </cell>
          <cell r="D153">
            <v>25</v>
          </cell>
          <cell r="E153" t="str">
            <v>عريشة </v>
          </cell>
          <cell r="F153" t="str">
            <v>لامية صابرين </v>
          </cell>
          <cell r="G153">
            <v>12</v>
          </cell>
          <cell r="H153">
            <v>11</v>
          </cell>
          <cell r="I153">
            <v>2001</v>
          </cell>
          <cell r="J153" t="str">
            <v>الجلفة </v>
          </cell>
          <cell r="K153" t="str">
            <v>2م1</v>
          </cell>
          <cell r="O153" t="str">
            <v>انثى</v>
          </cell>
          <cell r="R153" t="str">
            <v>مصطفى</v>
          </cell>
          <cell r="S153" t="str">
            <v>متقاعد</v>
          </cell>
          <cell r="T153" t="str">
            <v>حي السعادات 326/107</v>
          </cell>
          <cell r="AP153">
            <v>0</v>
          </cell>
        </row>
        <row r="154">
          <cell r="B154">
            <v>147</v>
          </cell>
          <cell r="C154">
            <v>5</v>
          </cell>
          <cell r="D154">
            <v>26</v>
          </cell>
          <cell r="E154" t="str">
            <v>علواني </v>
          </cell>
          <cell r="F154" t="str">
            <v>زينب</v>
          </cell>
          <cell r="G154">
            <v>26</v>
          </cell>
          <cell r="H154">
            <v>11</v>
          </cell>
          <cell r="I154">
            <v>2003</v>
          </cell>
          <cell r="J154" t="str">
            <v>الجلفة </v>
          </cell>
          <cell r="K154" t="str">
            <v>2م1</v>
          </cell>
          <cell r="O154" t="str">
            <v>انثى</v>
          </cell>
          <cell r="R154" t="str">
            <v>جمال</v>
          </cell>
          <cell r="S154" t="str">
            <v>حارس</v>
          </cell>
          <cell r="T154" t="str">
            <v>حي المسجد الجديد رقم 5</v>
          </cell>
          <cell r="AP154">
            <v>0</v>
          </cell>
        </row>
        <row r="155">
          <cell r="B155">
            <v>148</v>
          </cell>
          <cell r="C155">
            <v>5</v>
          </cell>
          <cell r="D155">
            <v>27</v>
          </cell>
          <cell r="E155" t="str">
            <v>فرتالة</v>
          </cell>
          <cell r="F155" t="str">
            <v>محمد صلاح</v>
          </cell>
          <cell r="G155">
            <v>11</v>
          </cell>
          <cell r="H155">
            <v>10</v>
          </cell>
          <cell r="I155">
            <v>2001</v>
          </cell>
          <cell r="J155" t="str">
            <v>الجلفة</v>
          </cell>
          <cell r="K155" t="str">
            <v>2م1</v>
          </cell>
          <cell r="O155" t="str">
            <v>ذكر</v>
          </cell>
          <cell r="R155" t="str">
            <v>عرعار</v>
          </cell>
          <cell r="T155" t="str">
            <v>حي المسجد الجديد</v>
          </cell>
          <cell r="AP155">
            <v>0</v>
          </cell>
        </row>
        <row r="156">
          <cell r="B156">
            <v>149</v>
          </cell>
          <cell r="C156">
            <v>5</v>
          </cell>
          <cell r="D156">
            <v>28</v>
          </cell>
          <cell r="E156" t="str">
            <v>قصير</v>
          </cell>
          <cell r="F156" t="str">
            <v>لخضر أسامة</v>
          </cell>
          <cell r="G156">
            <v>3</v>
          </cell>
          <cell r="H156">
            <v>11</v>
          </cell>
          <cell r="I156">
            <v>2001</v>
          </cell>
          <cell r="J156" t="str">
            <v>الجلفة</v>
          </cell>
          <cell r="K156" t="str">
            <v>2م1</v>
          </cell>
          <cell r="L156" t="str">
            <v>معيد</v>
          </cell>
          <cell r="O156" t="str">
            <v>ذكر</v>
          </cell>
          <cell r="R156" t="str">
            <v>لزهاري</v>
          </cell>
          <cell r="S156" t="str">
            <v>موظف</v>
          </cell>
          <cell r="T156" t="str">
            <v>شارع الشهداء 129/83</v>
          </cell>
          <cell r="AP156">
            <v>0</v>
          </cell>
        </row>
        <row r="157">
          <cell r="B157">
            <v>150</v>
          </cell>
          <cell r="C157">
            <v>5</v>
          </cell>
          <cell r="D157">
            <v>29</v>
          </cell>
          <cell r="E157" t="str">
            <v>مقني </v>
          </cell>
          <cell r="F157" t="str">
            <v>نايل يوسف </v>
          </cell>
          <cell r="G157">
            <v>15</v>
          </cell>
          <cell r="H157">
            <v>7</v>
          </cell>
          <cell r="I157">
            <v>2003</v>
          </cell>
          <cell r="J157" t="str">
            <v>الجلفة </v>
          </cell>
          <cell r="K157" t="str">
            <v>2م1</v>
          </cell>
          <cell r="O157" t="str">
            <v>ذكر</v>
          </cell>
          <cell r="R157" t="str">
            <v>لخضر</v>
          </cell>
          <cell r="S157" t="str">
            <v>بطال</v>
          </cell>
          <cell r="T157" t="str">
            <v>حي المسجد الجديد</v>
          </cell>
          <cell r="AP157">
            <v>0</v>
          </cell>
        </row>
        <row r="158">
          <cell r="B158">
            <v>151</v>
          </cell>
          <cell r="C158">
            <v>5</v>
          </cell>
          <cell r="D158">
            <v>30</v>
          </cell>
          <cell r="E158" t="str">
            <v>مهني </v>
          </cell>
          <cell r="F158" t="str">
            <v>روفيدة </v>
          </cell>
          <cell r="G158">
            <v>9</v>
          </cell>
          <cell r="H158">
            <v>4</v>
          </cell>
          <cell r="I158">
            <v>2003</v>
          </cell>
          <cell r="J158" t="str">
            <v>الجلفة </v>
          </cell>
          <cell r="K158" t="str">
            <v>2م1</v>
          </cell>
          <cell r="O158" t="str">
            <v>انثى</v>
          </cell>
          <cell r="T158" t="str">
            <v>وسط المدينة 107/34</v>
          </cell>
          <cell r="AP158">
            <v>0</v>
          </cell>
        </row>
        <row r="159">
          <cell r="B159">
            <v>152</v>
          </cell>
          <cell r="C159">
            <v>5</v>
          </cell>
          <cell r="D159">
            <v>31</v>
          </cell>
          <cell r="E159" t="str">
            <v>نوارة </v>
          </cell>
          <cell r="F159" t="str">
            <v>فاطمة الزهرة</v>
          </cell>
          <cell r="G159">
            <v>3</v>
          </cell>
          <cell r="H159">
            <v>9</v>
          </cell>
          <cell r="I159">
            <v>2003</v>
          </cell>
          <cell r="J159" t="str">
            <v>الجلفة </v>
          </cell>
          <cell r="K159" t="str">
            <v>2م1</v>
          </cell>
          <cell r="O159" t="str">
            <v>انثى</v>
          </cell>
          <cell r="R159" t="str">
            <v>عامر</v>
          </cell>
          <cell r="S159" t="str">
            <v>بناء</v>
          </cell>
          <cell r="T159" t="str">
            <v>حي المسجد الجديد 71</v>
          </cell>
          <cell r="AP159">
            <v>0</v>
          </cell>
        </row>
        <row r="160">
          <cell r="B160">
            <v>153</v>
          </cell>
          <cell r="C160">
            <v>5</v>
          </cell>
          <cell r="D160">
            <v>32</v>
          </cell>
          <cell r="E160" t="str">
            <v>هادي</v>
          </cell>
          <cell r="F160" t="str">
            <v>سارة</v>
          </cell>
          <cell r="K160" t="str">
            <v>2م1</v>
          </cell>
          <cell r="M160" t="str">
            <v>وافد</v>
          </cell>
          <cell r="O160" t="str">
            <v>انثى</v>
          </cell>
          <cell r="AP160">
            <v>0</v>
          </cell>
        </row>
        <row r="161">
          <cell r="B161">
            <v>154</v>
          </cell>
          <cell r="C161">
            <v>6</v>
          </cell>
          <cell r="D161">
            <v>1</v>
          </cell>
          <cell r="E161" t="str">
            <v>اخضري </v>
          </cell>
          <cell r="F161" t="str">
            <v>احمد ايمن</v>
          </cell>
          <cell r="G161">
            <v>5</v>
          </cell>
          <cell r="H161">
            <v>5</v>
          </cell>
          <cell r="I161">
            <v>2003</v>
          </cell>
          <cell r="J161" t="str">
            <v>الجلفة </v>
          </cell>
          <cell r="K161" t="str">
            <v>2م2</v>
          </cell>
          <cell r="O161" t="str">
            <v>ذكر</v>
          </cell>
          <cell r="R161" t="str">
            <v>لخضر</v>
          </cell>
          <cell r="S161" t="str">
            <v>استاذ</v>
          </cell>
          <cell r="T161" t="str">
            <v>حي باب الشارف 98/7</v>
          </cell>
          <cell r="AP161">
            <v>0</v>
          </cell>
        </row>
        <row r="162">
          <cell r="B162">
            <v>155</v>
          </cell>
          <cell r="C162">
            <v>6</v>
          </cell>
          <cell r="D162">
            <v>2</v>
          </cell>
          <cell r="E162" t="str">
            <v>براهيمي </v>
          </cell>
          <cell r="F162" t="str">
            <v>لينة</v>
          </cell>
          <cell r="G162">
            <v>11</v>
          </cell>
          <cell r="H162">
            <v>11</v>
          </cell>
          <cell r="I162">
            <v>2003</v>
          </cell>
          <cell r="J162" t="str">
            <v>الجلفة </v>
          </cell>
          <cell r="K162" t="str">
            <v>2م2</v>
          </cell>
          <cell r="O162" t="str">
            <v>انثى</v>
          </cell>
          <cell r="R162" t="str">
            <v>نور الدين</v>
          </cell>
          <cell r="S162" t="str">
            <v>تاجر</v>
          </cell>
          <cell r="T162" t="str">
            <v>حي الشهداء 144/1</v>
          </cell>
          <cell r="AP162">
            <v>0</v>
          </cell>
        </row>
        <row r="163">
          <cell r="B163">
            <v>156</v>
          </cell>
          <cell r="C163">
            <v>6</v>
          </cell>
          <cell r="D163">
            <v>3</v>
          </cell>
          <cell r="E163" t="str">
            <v>بن ترجالله </v>
          </cell>
          <cell r="F163" t="str">
            <v>الطيب</v>
          </cell>
          <cell r="G163">
            <v>1</v>
          </cell>
          <cell r="H163">
            <v>1</v>
          </cell>
          <cell r="I163">
            <v>2002</v>
          </cell>
          <cell r="J163" t="str">
            <v>الجلفة </v>
          </cell>
          <cell r="K163" t="str">
            <v>2م2</v>
          </cell>
          <cell r="O163" t="str">
            <v>ذكر</v>
          </cell>
          <cell r="R163" t="str">
            <v>بن عبد الله</v>
          </cell>
          <cell r="S163" t="str">
            <v>متقاعد</v>
          </cell>
          <cell r="T163" t="str">
            <v>حي باب الشارف 96/10</v>
          </cell>
          <cell r="AP163">
            <v>0</v>
          </cell>
        </row>
        <row r="164">
          <cell r="B164">
            <v>157</v>
          </cell>
          <cell r="C164">
            <v>6</v>
          </cell>
          <cell r="D164">
            <v>4</v>
          </cell>
          <cell r="E164" t="str">
            <v>بن عزوز</v>
          </cell>
          <cell r="F164" t="str">
            <v>محمد امين معين</v>
          </cell>
          <cell r="G164">
            <v>2</v>
          </cell>
          <cell r="H164">
            <v>7</v>
          </cell>
          <cell r="I164">
            <v>2003</v>
          </cell>
          <cell r="J164" t="str">
            <v>الجلفة </v>
          </cell>
          <cell r="K164" t="str">
            <v>2م2</v>
          </cell>
          <cell r="O164" t="str">
            <v>ذكر</v>
          </cell>
          <cell r="R164" t="str">
            <v>نور الدين</v>
          </cell>
          <cell r="S164" t="str">
            <v>مسير شركة</v>
          </cell>
          <cell r="T164" t="str">
            <v>حي باب الشارف 812/10</v>
          </cell>
          <cell r="AP164">
            <v>0</v>
          </cell>
        </row>
        <row r="165">
          <cell r="B165">
            <v>158</v>
          </cell>
          <cell r="C165">
            <v>6</v>
          </cell>
          <cell r="D165">
            <v>5</v>
          </cell>
          <cell r="E165" t="str">
            <v>بن علية</v>
          </cell>
          <cell r="F165" t="str">
            <v>عيسى كمال</v>
          </cell>
          <cell r="G165" t="str">
            <v>23/</v>
          </cell>
          <cell r="H165">
            <v>7</v>
          </cell>
          <cell r="I165">
            <v>2000</v>
          </cell>
          <cell r="J165" t="str">
            <v>الجلفة</v>
          </cell>
          <cell r="K165" t="str">
            <v>2م2</v>
          </cell>
          <cell r="O165" t="str">
            <v>ذكر</v>
          </cell>
          <cell r="R165" t="str">
            <v>بلقاسم</v>
          </cell>
          <cell r="S165" t="str">
            <v>متقاعد</v>
          </cell>
          <cell r="T165" t="str">
            <v>حي الظل الجميل 280/36</v>
          </cell>
          <cell r="AP165">
            <v>0</v>
          </cell>
        </row>
        <row r="166">
          <cell r="B166">
            <v>159</v>
          </cell>
          <cell r="C166">
            <v>6</v>
          </cell>
          <cell r="D166">
            <v>6</v>
          </cell>
          <cell r="E166" t="str">
            <v>بن عياد </v>
          </cell>
          <cell r="F166" t="str">
            <v>قمير </v>
          </cell>
          <cell r="G166">
            <v>29</v>
          </cell>
          <cell r="H166">
            <v>11</v>
          </cell>
          <cell r="I166">
            <v>2003</v>
          </cell>
          <cell r="J166" t="str">
            <v>الجلفة </v>
          </cell>
          <cell r="K166" t="str">
            <v>2م2</v>
          </cell>
          <cell r="O166" t="str">
            <v>ذكر</v>
          </cell>
          <cell r="R166" t="str">
            <v>عبد الكريم</v>
          </cell>
          <cell r="S166" t="str">
            <v>مقاول</v>
          </cell>
          <cell r="T166" t="str">
            <v>حي الظل الجميل</v>
          </cell>
          <cell r="AP166">
            <v>0</v>
          </cell>
        </row>
        <row r="167">
          <cell r="B167">
            <v>160</v>
          </cell>
          <cell r="C167">
            <v>6</v>
          </cell>
          <cell r="D167">
            <v>7</v>
          </cell>
          <cell r="E167" t="str">
            <v>بن ورقلة</v>
          </cell>
          <cell r="F167" t="str">
            <v>نور</v>
          </cell>
          <cell r="G167">
            <v>23</v>
          </cell>
          <cell r="H167">
            <v>7</v>
          </cell>
          <cell r="I167">
            <v>2003</v>
          </cell>
          <cell r="J167" t="str">
            <v>الجلفة </v>
          </cell>
          <cell r="K167" t="str">
            <v>2م2</v>
          </cell>
          <cell r="O167" t="str">
            <v>انثى</v>
          </cell>
          <cell r="R167" t="str">
            <v>قماري محمد</v>
          </cell>
          <cell r="S167" t="str">
            <v>استاذ</v>
          </cell>
          <cell r="T167" t="str">
            <v>وسط المدينة 140/30</v>
          </cell>
          <cell r="AP167">
            <v>0</v>
          </cell>
        </row>
        <row r="168">
          <cell r="B168">
            <v>161</v>
          </cell>
          <cell r="C168">
            <v>6</v>
          </cell>
          <cell r="D168">
            <v>8</v>
          </cell>
          <cell r="E168" t="str">
            <v>بوحملة</v>
          </cell>
          <cell r="F168" t="str">
            <v>عمار</v>
          </cell>
          <cell r="G168">
            <v>22</v>
          </cell>
          <cell r="H168">
            <v>8</v>
          </cell>
          <cell r="I168">
            <v>2002</v>
          </cell>
          <cell r="J168" t="str">
            <v>الجلفة </v>
          </cell>
          <cell r="K168" t="str">
            <v>2م2</v>
          </cell>
          <cell r="O168" t="str">
            <v>ذكر</v>
          </cell>
          <cell r="R168" t="str">
            <v>عيسى</v>
          </cell>
          <cell r="S168" t="str">
            <v>تاجر</v>
          </cell>
          <cell r="T168" t="str">
            <v>حي براهيمي عبدالله 132/7</v>
          </cell>
          <cell r="AP168">
            <v>0</v>
          </cell>
        </row>
        <row r="169">
          <cell r="B169">
            <v>162</v>
          </cell>
          <cell r="C169">
            <v>6</v>
          </cell>
          <cell r="D169">
            <v>9</v>
          </cell>
          <cell r="E169" t="str">
            <v>بوطيباوي </v>
          </cell>
          <cell r="F169" t="str">
            <v>عبد المجيد </v>
          </cell>
          <cell r="G169">
            <v>19</v>
          </cell>
          <cell r="H169">
            <v>5</v>
          </cell>
          <cell r="I169">
            <v>2001</v>
          </cell>
          <cell r="J169" t="str">
            <v>الجلفة </v>
          </cell>
          <cell r="K169" t="str">
            <v>2م2</v>
          </cell>
          <cell r="O169" t="str">
            <v>ذكر</v>
          </cell>
          <cell r="R169" t="str">
            <v>محمد</v>
          </cell>
          <cell r="S169" t="str">
            <v>حارس</v>
          </cell>
          <cell r="T169" t="str">
            <v>حي المسجد الجديد رقم 17</v>
          </cell>
          <cell r="AP169">
            <v>0</v>
          </cell>
        </row>
        <row r="170">
          <cell r="B170">
            <v>163</v>
          </cell>
          <cell r="C170">
            <v>6</v>
          </cell>
          <cell r="D170">
            <v>10</v>
          </cell>
          <cell r="E170" t="str">
            <v>بونقاب</v>
          </cell>
          <cell r="F170" t="str">
            <v>منار محجوبة</v>
          </cell>
          <cell r="G170">
            <v>6</v>
          </cell>
          <cell r="H170">
            <v>8</v>
          </cell>
          <cell r="I170">
            <v>2003</v>
          </cell>
          <cell r="J170" t="str">
            <v>الجلفة</v>
          </cell>
          <cell r="K170" t="str">
            <v>2م2</v>
          </cell>
          <cell r="O170" t="str">
            <v>انثى</v>
          </cell>
          <cell r="R170" t="str">
            <v>عبد العزيز</v>
          </cell>
          <cell r="S170" t="str">
            <v>/</v>
          </cell>
          <cell r="T170" t="str">
            <v>حي عين اسرار 697/19</v>
          </cell>
          <cell r="AP170">
            <v>0</v>
          </cell>
        </row>
        <row r="171">
          <cell r="B171">
            <v>164</v>
          </cell>
          <cell r="C171">
            <v>6</v>
          </cell>
          <cell r="D171">
            <v>11</v>
          </cell>
          <cell r="E171" t="str">
            <v>تونسي </v>
          </cell>
          <cell r="F171" t="str">
            <v>منير </v>
          </cell>
          <cell r="G171">
            <v>11</v>
          </cell>
          <cell r="H171">
            <v>12</v>
          </cell>
          <cell r="I171">
            <v>2002</v>
          </cell>
          <cell r="J171" t="str">
            <v>الجلفة </v>
          </cell>
          <cell r="K171" t="str">
            <v>2م2</v>
          </cell>
          <cell r="O171" t="str">
            <v>ذكر</v>
          </cell>
          <cell r="R171" t="str">
            <v>موفقي سعدية</v>
          </cell>
          <cell r="S171" t="str">
            <v>بطالة</v>
          </cell>
          <cell r="T171" t="str">
            <v>حي المسجد الجديد 1972/45</v>
          </cell>
          <cell r="AP171">
            <v>0</v>
          </cell>
        </row>
        <row r="172">
          <cell r="B172">
            <v>165</v>
          </cell>
          <cell r="C172">
            <v>6</v>
          </cell>
          <cell r="D172">
            <v>12</v>
          </cell>
          <cell r="E172" t="str">
            <v>حاج ابراهيم </v>
          </cell>
          <cell r="F172" t="str">
            <v>ياسين </v>
          </cell>
          <cell r="G172">
            <v>13</v>
          </cell>
          <cell r="H172">
            <v>3</v>
          </cell>
          <cell r="I172">
            <v>2003</v>
          </cell>
          <cell r="J172" t="str">
            <v>غرداية </v>
          </cell>
          <cell r="K172" t="str">
            <v>2م2</v>
          </cell>
          <cell r="O172" t="str">
            <v>ذكر</v>
          </cell>
          <cell r="R172" t="str">
            <v>ادريس</v>
          </cell>
          <cell r="S172" t="str">
            <v>طبيب</v>
          </cell>
          <cell r="T172" t="str">
            <v>شارع الشهداء</v>
          </cell>
          <cell r="AP172">
            <v>0</v>
          </cell>
        </row>
        <row r="173">
          <cell r="B173">
            <v>166</v>
          </cell>
          <cell r="C173">
            <v>6</v>
          </cell>
          <cell r="D173">
            <v>13</v>
          </cell>
          <cell r="E173" t="str">
            <v>حاج عيسى </v>
          </cell>
          <cell r="F173" t="str">
            <v>بالحاج </v>
          </cell>
          <cell r="G173">
            <v>29</v>
          </cell>
          <cell r="H173">
            <v>3</v>
          </cell>
          <cell r="I173">
            <v>2004</v>
          </cell>
          <cell r="J173" t="str">
            <v>العطف</v>
          </cell>
          <cell r="K173" t="str">
            <v>2م2</v>
          </cell>
          <cell r="O173" t="str">
            <v>ذكر</v>
          </cell>
          <cell r="R173" t="str">
            <v>يوسف</v>
          </cell>
          <cell r="S173" t="str">
            <v>طبيب</v>
          </cell>
          <cell r="T173" t="str">
            <v>شارع الاغواط رقم 29</v>
          </cell>
          <cell r="AP173">
            <v>0</v>
          </cell>
        </row>
        <row r="174">
          <cell r="B174">
            <v>167</v>
          </cell>
          <cell r="C174">
            <v>6</v>
          </cell>
          <cell r="D174">
            <v>14</v>
          </cell>
          <cell r="E174" t="str">
            <v>حلباوي </v>
          </cell>
          <cell r="F174" t="str">
            <v>مروة صفاء</v>
          </cell>
          <cell r="K174" t="str">
            <v>2م2</v>
          </cell>
          <cell r="M174" t="str">
            <v>وافد</v>
          </cell>
          <cell r="O174" t="str">
            <v>انثى</v>
          </cell>
          <cell r="AP174">
            <v>0</v>
          </cell>
        </row>
        <row r="175">
          <cell r="B175">
            <v>168</v>
          </cell>
          <cell r="C175">
            <v>6</v>
          </cell>
          <cell r="D175">
            <v>15</v>
          </cell>
          <cell r="E175" t="str">
            <v>حوة</v>
          </cell>
          <cell r="F175" t="str">
            <v>محمد عبد الكريم</v>
          </cell>
          <cell r="G175">
            <v>28</v>
          </cell>
          <cell r="H175">
            <v>1</v>
          </cell>
          <cell r="I175">
            <v>2001</v>
          </cell>
          <cell r="J175" t="str">
            <v>الجلفة</v>
          </cell>
          <cell r="K175" t="str">
            <v>2م2</v>
          </cell>
          <cell r="O175" t="str">
            <v>ذكر</v>
          </cell>
          <cell r="R175" t="str">
            <v>بن ناصر</v>
          </cell>
          <cell r="S175" t="str">
            <v>بطال</v>
          </cell>
          <cell r="T175" t="str">
            <v>حي المسجد الجديد 330/22</v>
          </cell>
          <cell r="AP175">
            <v>0</v>
          </cell>
        </row>
        <row r="176">
          <cell r="B176">
            <v>169</v>
          </cell>
          <cell r="C176">
            <v>6</v>
          </cell>
          <cell r="D176">
            <v>16</v>
          </cell>
          <cell r="E176" t="str">
            <v>رقيق </v>
          </cell>
          <cell r="F176" t="str">
            <v>ريان لخضر </v>
          </cell>
          <cell r="G176">
            <v>7</v>
          </cell>
          <cell r="H176">
            <v>4</v>
          </cell>
          <cell r="I176">
            <v>2003</v>
          </cell>
          <cell r="J176" t="str">
            <v>الجلفة </v>
          </cell>
          <cell r="K176" t="str">
            <v>2م2</v>
          </cell>
          <cell r="O176" t="str">
            <v>ذكر</v>
          </cell>
          <cell r="R176" t="str">
            <v>شلالي عيدة</v>
          </cell>
          <cell r="S176" t="str">
            <v>بطالة</v>
          </cell>
          <cell r="T176" t="str">
            <v>حي المسجد الجديد 320/12</v>
          </cell>
          <cell r="AP176">
            <v>0</v>
          </cell>
        </row>
        <row r="177">
          <cell r="B177">
            <v>170</v>
          </cell>
          <cell r="C177">
            <v>6</v>
          </cell>
          <cell r="D177">
            <v>17</v>
          </cell>
          <cell r="E177" t="str">
            <v>رويبح </v>
          </cell>
          <cell r="F177" t="str">
            <v>نجمة </v>
          </cell>
          <cell r="G177">
            <v>23</v>
          </cell>
          <cell r="H177">
            <v>3</v>
          </cell>
          <cell r="I177">
            <v>2003</v>
          </cell>
          <cell r="J177" t="str">
            <v>الجلفة </v>
          </cell>
          <cell r="K177" t="str">
            <v>2م2</v>
          </cell>
          <cell r="O177" t="str">
            <v>ذكر</v>
          </cell>
          <cell r="R177" t="str">
            <v>مختار</v>
          </cell>
          <cell r="S177" t="str">
            <v>بطال</v>
          </cell>
          <cell r="T177" t="str">
            <v>حي المسجد الجديد 36</v>
          </cell>
          <cell r="AP177">
            <v>0</v>
          </cell>
        </row>
        <row r="178">
          <cell r="B178">
            <v>171</v>
          </cell>
          <cell r="C178">
            <v>6</v>
          </cell>
          <cell r="D178">
            <v>18</v>
          </cell>
          <cell r="E178" t="str">
            <v>رويبح </v>
          </cell>
          <cell r="F178" t="str">
            <v>ليندة </v>
          </cell>
          <cell r="G178">
            <v>24</v>
          </cell>
          <cell r="H178">
            <v>9</v>
          </cell>
          <cell r="I178">
            <v>2002</v>
          </cell>
          <cell r="J178" t="str">
            <v>الجلفة </v>
          </cell>
          <cell r="K178" t="str">
            <v>2م2</v>
          </cell>
          <cell r="O178" t="str">
            <v>انثى</v>
          </cell>
          <cell r="R178" t="str">
            <v>علي</v>
          </cell>
          <cell r="S178" t="str">
            <v>بطال</v>
          </cell>
          <cell r="T178" t="str">
            <v>حي المسجد الجديد 330/79</v>
          </cell>
          <cell r="AP178">
            <v>0</v>
          </cell>
        </row>
        <row r="179">
          <cell r="B179">
            <v>172</v>
          </cell>
          <cell r="C179">
            <v>6</v>
          </cell>
          <cell r="D179">
            <v>19</v>
          </cell>
          <cell r="E179" t="str">
            <v>شتوح</v>
          </cell>
          <cell r="F179" t="str">
            <v>محمد رشاد</v>
          </cell>
          <cell r="G179">
            <v>11</v>
          </cell>
          <cell r="H179">
            <v>11</v>
          </cell>
          <cell r="I179">
            <v>2002</v>
          </cell>
          <cell r="J179" t="str">
            <v>الواد</v>
          </cell>
          <cell r="K179" t="str">
            <v>2م2</v>
          </cell>
          <cell r="O179" t="str">
            <v>ذكر</v>
          </cell>
          <cell r="R179" t="str">
            <v>محمد</v>
          </cell>
          <cell r="S179" t="str">
            <v>موظف</v>
          </cell>
          <cell r="T179" t="str">
            <v>حي المستشفى رقم 35</v>
          </cell>
          <cell r="AP179">
            <v>0</v>
          </cell>
        </row>
        <row r="180">
          <cell r="B180">
            <v>173</v>
          </cell>
          <cell r="C180">
            <v>6</v>
          </cell>
          <cell r="D180">
            <v>20</v>
          </cell>
          <cell r="E180" t="str">
            <v>شتوح</v>
          </cell>
          <cell r="F180" t="str">
            <v>محمد رشاد</v>
          </cell>
          <cell r="K180" t="str">
            <v>2م2</v>
          </cell>
          <cell r="M180" t="str">
            <v>وافد</v>
          </cell>
          <cell r="O180" t="str">
            <v>ذكر</v>
          </cell>
          <cell r="AP180">
            <v>0</v>
          </cell>
        </row>
        <row r="181">
          <cell r="B181">
            <v>174</v>
          </cell>
          <cell r="C181">
            <v>6</v>
          </cell>
          <cell r="D181">
            <v>21</v>
          </cell>
          <cell r="E181" t="str">
            <v>شقري </v>
          </cell>
          <cell r="F181" t="str">
            <v>كريمة</v>
          </cell>
          <cell r="G181">
            <v>13</v>
          </cell>
          <cell r="H181">
            <v>9</v>
          </cell>
          <cell r="I181">
            <v>2003</v>
          </cell>
          <cell r="J181" t="str">
            <v>الجلفة </v>
          </cell>
          <cell r="K181" t="str">
            <v>2م2</v>
          </cell>
          <cell r="O181" t="str">
            <v>انثى</v>
          </cell>
          <cell r="R181" t="str">
            <v>العيد</v>
          </cell>
          <cell r="S181" t="str">
            <v>مهندس</v>
          </cell>
          <cell r="T181" t="str">
            <v>حي الصنوبر 1773/70</v>
          </cell>
          <cell r="AP181">
            <v>0</v>
          </cell>
        </row>
        <row r="182">
          <cell r="B182">
            <v>175</v>
          </cell>
          <cell r="C182">
            <v>6</v>
          </cell>
          <cell r="D182">
            <v>22</v>
          </cell>
          <cell r="E182" t="str">
            <v>صدوق </v>
          </cell>
          <cell r="F182" t="str">
            <v>جميلة </v>
          </cell>
          <cell r="G182">
            <v>6</v>
          </cell>
          <cell r="H182">
            <v>9</v>
          </cell>
          <cell r="I182">
            <v>2003</v>
          </cell>
          <cell r="J182" t="str">
            <v>الجلفة </v>
          </cell>
          <cell r="K182" t="str">
            <v>2م2</v>
          </cell>
          <cell r="O182" t="str">
            <v>انثى</v>
          </cell>
          <cell r="R182" t="str">
            <v>دحمان</v>
          </cell>
          <cell r="S182" t="str">
            <v>/</v>
          </cell>
          <cell r="T182" t="str">
            <v>حي الظل الجميل</v>
          </cell>
          <cell r="AP182">
            <v>0</v>
          </cell>
        </row>
        <row r="183">
          <cell r="B183">
            <v>176</v>
          </cell>
          <cell r="C183">
            <v>6</v>
          </cell>
          <cell r="D183">
            <v>23</v>
          </cell>
          <cell r="E183" t="str">
            <v>عزوز</v>
          </cell>
          <cell r="F183" t="str">
            <v>عبد الرحمان</v>
          </cell>
          <cell r="K183" t="str">
            <v>2م2</v>
          </cell>
          <cell r="M183" t="str">
            <v>وافد</v>
          </cell>
          <cell r="O183" t="str">
            <v>ذكر</v>
          </cell>
          <cell r="AP183">
            <v>0</v>
          </cell>
        </row>
        <row r="184">
          <cell r="B184">
            <v>177</v>
          </cell>
          <cell r="C184">
            <v>6</v>
          </cell>
          <cell r="D184">
            <v>24</v>
          </cell>
          <cell r="E184" t="str">
            <v>عليوي</v>
          </cell>
          <cell r="F184" t="str">
            <v>هيشام</v>
          </cell>
          <cell r="K184" t="str">
            <v>2م2</v>
          </cell>
          <cell r="M184" t="str">
            <v>وافد</v>
          </cell>
          <cell r="O184" t="str">
            <v>ذكر</v>
          </cell>
          <cell r="AP184">
            <v>0</v>
          </cell>
        </row>
        <row r="185">
          <cell r="B185">
            <v>178</v>
          </cell>
          <cell r="C185">
            <v>6</v>
          </cell>
          <cell r="D185">
            <v>25</v>
          </cell>
          <cell r="E185" t="str">
            <v>فرتالة </v>
          </cell>
          <cell r="F185" t="str">
            <v>علي عزيز </v>
          </cell>
          <cell r="G185">
            <v>15</v>
          </cell>
          <cell r="H185">
            <v>7</v>
          </cell>
          <cell r="I185">
            <v>2002</v>
          </cell>
          <cell r="J185" t="str">
            <v>الجلفة </v>
          </cell>
          <cell r="K185" t="str">
            <v>2م2</v>
          </cell>
          <cell r="O185" t="str">
            <v>ذكر</v>
          </cell>
          <cell r="R185" t="str">
            <v>قويدر</v>
          </cell>
          <cell r="S185" t="str">
            <v>متقاعد</v>
          </cell>
          <cell r="T185" t="str">
            <v>حي المسجد الجديد رقم 8</v>
          </cell>
          <cell r="AP185">
            <v>0</v>
          </cell>
        </row>
        <row r="186">
          <cell r="B186">
            <v>179</v>
          </cell>
          <cell r="C186">
            <v>6</v>
          </cell>
          <cell r="D186">
            <v>26</v>
          </cell>
          <cell r="E186" t="str">
            <v>فيلالي </v>
          </cell>
          <cell r="F186" t="str">
            <v>منار </v>
          </cell>
          <cell r="G186">
            <v>9</v>
          </cell>
          <cell r="H186">
            <v>5</v>
          </cell>
          <cell r="I186">
            <v>2003</v>
          </cell>
          <cell r="J186" t="str">
            <v>الجلفة </v>
          </cell>
          <cell r="K186" t="str">
            <v>2م2</v>
          </cell>
          <cell r="O186" t="str">
            <v>انثى</v>
          </cell>
          <cell r="R186" t="str">
            <v>احمد</v>
          </cell>
          <cell r="S186" t="str">
            <v>بناء</v>
          </cell>
          <cell r="T186" t="str">
            <v>حي المسجد الجديد</v>
          </cell>
          <cell r="AP186">
            <v>0</v>
          </cell>
        </row>
        <row r="187">
          <cell r="B187">
            <v>180</v>
          </cell>
          <cell r="C187">
            <v>6</v>
          </cell>
          <cell r="D187">
            <v>27</v>
          </cell>
          <cell r="E187" t="str">
            <v>قريشي</v>
          </cell>
          <cell r="F187" t="str">
            <v>محمد أسامة</v>
          </cell>
          <cell r="G187">
            <v>28</v>
          </cell>
          <cell r="H187">
            <v>1</v>
          </cell>
          <cell r="I187">
            <v>1999</v>
          </cell>
          <cell r="J187" t="str">
            <v>الجلفة</v>
          </cell>
          <cell r="K187" t="str">
            <v>2م2</v>
          </cell>
          <cell r="L187" t="str">
            <v>معيد</v>
          </cell>
          <cell r="O187" t="str">
            <v>ذكر</v>
          </cell>
          <cell r="R187" t="str">
            <v>بن الخيراني</v>
          </cell>
          <cell r="S187" t="str">
            <v>موظف</v>
          </cell>
          <cell r="T187" t="str">
            <v>حي المسجد الجديد 112/11</v>
          </cell>
          <cell r="AP187">
            <v>0</v>
          </cell>
        </row>
        <row r="188">
          <cell r="B188">
            <v>181</v>
          </cell>
          <cell r="C188">
            <v>6</v>
          </cell>
          <cell r="D188">
            <v>28</v>
          </cell>
          <cell r="E188" t="str">
            <v>قن </v>
          </cell>
          <cell r="F188" t="str">
            <v>فايزة منال </v>
          </cell>
          <cell r="G188">
            <v>27</v>
          </cell>
          <cell r="H188">
            <v>3</v>
          </cell>
          <cell r="I188">
            <v>2003</v>
          </cell>
          <cell r="J188" t="str">
            <v>الجلفة </v>
          </cell>
          <cell r="K188" t="str">
            <v>2م2</v>
          </cell>
          <cell r="O188" t="str">
            <v>انثى</v>
          </cell>
          <cell r="R188" t="str">
            <v>حمزة</v>
          </cell>
          <cell r="S188" t="str">
            <v>موظف</v>
          </cell>
          <cell r="T188" t="str">
            <v>حي الظل الجميل 280/26</v>
          </cell>
          <cell r="AP188">
            <v>0</v>
          </cell>
        </row>
        <row r="189">
          <cell r="B189">
            <v>182</v>
          </cell>
          <cell r="C189">
            <v>6</v>
          </cell>
          <cell r="D189">
            <v>29</v>
          </cell>
          <cell r="E189" t="str">
            <v>لقرادة </v>
          </cell>
          <cell r="F189" t="str">
            <v>محمد امين هشام </v>
          </cell>
          <cell r="G189">
            <v>10</v>
          </cell>
          <cell r="H189">
            <v>5</v>
          </cell>
          <cell r="I189">
            <v>2003</v>
          </cell>
          <cell r="J189" t="str">
            <v>الجلفة </v>
          </cell>
          <cell r="K189" t="str">
            <v>2م2</v>
          </cell>
          <cell r="O189" t="str">
            <v>ذكر</v>
          </cell>
          <cell r="R189" t="str">
            <v>شريف</v>
          </cell>
          <cell r="S189" t="str">
            <v>موظف</v>
          </cell>
          <cell r="T189" t="str">
            <v>البريد و المواصلات</v>
          </cell>
          <cell r="AP189">
            <v>0</v>
          </cell>
        </row>
        <row r="190">
          <cell r="B190">
            <v>183</v>
          </cell>
          <cell r="C190">
            <v>6</v>
          </cell>
          <cell r="D190">
            <v>30</v>
          </cell>
          <cell r="E190" t="str">
            <v>لهزيل </v>
          </cell>
          <cell r="F190" t="str">
            <v>فاطمة الزهراء</v>
          </cell>
          <cell r="G190">
            <v>19</v>
          </cell>
          <cell r="H190">
            <v>9</v>
          </cell>
          <cell r="I190">
            <v>2003</v>
          </cell>
          <cell r="J190" t="str">
            <v>الجلفة </v>
          </cell>
          <cell r="K190" t="str">
            <v>2م2</v>
          </cell>
          <cell r="O190" t="str">
            <v>انثى</v>
          </cell>
          <cell r="R190" t="str">
            <v>مصطفى</v>
          </cell>
          <cell r="S190" t="str">
            <v>ممرض</v>
          </cell>
          <cell r="T190" t="str">
            <v>حي المسجد الجديد</v>
          </cell>
          <cell r="AP190">
            <v>0</v>
          </cell>
        </row>
        <row r="191">
          <cell r="B191">
            <v>184</v>
          </cell>
          <cell r="C191">
            <v>6</v>
          </cell>
          <cell r="D191">
            <v>31</v>
          </cell>
          <cell r="E191" t="str">
            <v>نفطي</v>
          </cell>
          <cell r="F191" t="str">
            <v>صدام حسين</v>
          </cell>
          <cell r="G191">
            <v>1</v>
          </cell>
          <cell r="H191">
            <v>4</v>
          </cell>
          <cell r="I191">
            <v>2003</v>
          </cell>
          <cell r="J191" t="str">
            <v>الجلفة </v>
          </cell>
          <cell r="K191" t="str">
            <v>2م2</v>
          </cell>
          <cell r="O191" t="str">
            <v>ذكر</v>
          </cell>
          <cell r="R191" t="str">
            <v>خليل</v>
          </cell>
          <cell r="S191" t="str">
            <v>تاجر</v>
          </cell>
          <cell r="T191" t="str">
            <v>شارع عمران نعاس 164/29</v>
          </cell>
          <cell r="AP191">
            <v>0</v>
          </cell>
        </row>
        <row r="192">
          <cell r="B192">
            <v>185</v>
          </cell>
          <cell r="C192">
            <v>6</v>
          </cell>
          <cell r="D192">
            <v>32</v>
          </cell>
          <cell r="E192" t="str">
            <v>ونوقي </v>
          </cell>
          <cell r="F192" t="str">
            <v>فيصل أحمد </v>
          </cell>
          <cell r="G192">
            <v>7</v>
          </cell>
          <cell r="H192">
            <v>12</v>
          </cell>
          <cell r="I192">
            <v>2003</v>
          </cell>
          <cell r="J192" t="str">
            <v>الجلفة </v>
          </cell>
          <cell r="K192" t="str">
            <v>2م2</v>
          </cell>
          <cell r="O192" t="str">
            <v>ذكر</v>
          </cell>
          <cell r="R192" t="str">
            <v>توفيق</v>
          </cell>
          <cell r="S192" t="str">
            <v>مهندس</v>
          </cell>
          <cell r="T192" t="str">
            <v>حي شعباني رقم 60</v>
          </cell>
          <cell r="AP192">
            <v>0</v>
          </cell>
        </row>
        <row r="193">
          <cell r="B193">
            <v>186</v>
          </cell>
          <cell r="C193">
            <v>7</v>
          </cell>
          <cell r="D193">
            <v>1</v>
          </cell>
          <cell r="E193" t="str">
            <v>العقون</v>
          </cell>
          <cell r="F193" t="str">
            <v>بشرى</v>
          </cell>
          <cell r="G193">
            <v>18</v>
          </cell>
          <cell r="H193">
            <v>9</v>
          </cell>
          <cell r="I193">
            <v>2003</v>
          </cell>
          <cell r="J193" t="str">
            <v>الجلفة</v>
          </cell>
          <cell r="K193" t="str">
            <v>2م3</v>
          </cell>
          <cell r="O193" t="str">
            <v>انثى</v>
          </cell>
          <cell r="R193" t="str">
            <v>محمد</v>
          </cell>
          <cell r="S193" t="str">
            <v>مدير فندق</v>
          </cell>
          <cell r="T193" t="str">
            <v>ساحة بوضياف</v>
          </cell>
          <cell r="AP193">
            <v>0</v>
          </cell>
        </row>
        <row r="194">
          <cell r="B194">
            <v>187</v>
          </cell>
          <cell r="C194">
            <v>7</v>
          </cell>
          <cell r="D194">
            <v>2</v>
          </cell>
          <cell r="E194" t="str">
            <v>براهيم </v>
          </cell>
          <cell r="F194" t="str">
            <v>نور هيبة خيرة </v>
          </cell>
          <cell r="G194">
            <v>13</v>
          </cell>
          <cell r="H194">
            <v>12</v>
          </cell>
          <cell r="I194">
            <v>2003</v>
          </cell>
          <cell r="J194" t="str">
            <v>الجلفة </v>
          </cell>
          <cell r="K194" t="str">
            <v>2م3</v>
          </cell>
          <cell r="O194" t="str">
            <v>انثى</v>
          </cell>
          <cell r="R194" t="str">
            <v>محمد</v>
          </cell>
          <cell r="S194" t="str">
            <v>موظف</v>
          </cell>
          <cell r="T194" t="str">
            <v>حي المسجد الجديد</v>
          </cell>
          <cell r="AP194">
            <v>0</v>
          </cell>
        </row>
        <row r="195">
          <cell r="B195">
            <v>188</v>
          </cell>
          <cell r="C195">
            <v>7</v>
          </cell>
          <cell r="D195">
            <v>3</v>
          </cell>
          <cell r="E195" t="str">
            <v>بلخيري </v>
          </cell>
          <cell r="F195" t="str">
            <v>عطية عبد الحكيم</v>
          </cell>
          <cell r="G195">
            <v>22</v>
          </cell>
          <cell r="H195">
            <v>12</v>
          </cell>
          <cell r="I195">
            <v>2003</v>
          </cell>
          <cell r="J195" t="str">
            <v>الجلفة </v>
          </cell>
          <cell r="K195" t="str">
            <v>2م3</v>
          </cell>
          <cell r="O195" t="str">
            <v>ذكر</v>
          </cell>
          <cell r="R195" t="str">
            <v>محمد</v>
          </cell>
          <cell r="S195" t="str">
            <v>موظف</v>
          </cell>
          <cell r="T195" t="str">
            <v>حي المسجد الجديد</v>
          </cell>
          <cell r="AP195">
            <v>0</v>
          </cell>
        </row>
        <row r="196">
          <cell r="B196">
            <v>189</v>
          </cell>
          <cell r="C196">
            <v>7</v>
          </cell>
          <cell r="D196">
            <v>4</v>
          </cell>
          <cell r="E196" t="str">
            <v>بلخيري </v>
          </cell>
          <cell r="F196" t="str">
            <v>علي طارق </v>
          </cell>
          <cell r="G196">
            <v>16</v>
          </cell>
          <cell r="H196">
            <v>5</v>
          </cell>
          <cell r="I196">
            <v>2003</v>
          </cell>
          <cell r="J196" t="str">
            <v>الجلفة </v>
          </cell>
          <cell r="K196" t="str">
            <v>2م3</v>
          </cell>
          <cell r="O196" t="str">
            <v>ذكر</v>
          </cell>
          <cell r="R196" t="str">
            <v>خليفة</v>
          </cell>
          <cell r="S196" t="str">
            <v>موظف</v>
          </cell>
          <cell r="T196" t="str">
            <v>حي المسجد الجديد 1013/29</v>
          </cell>
          <cell r="AP196">
            <v>0</v>
          </cell>
        </row>
        <row r="197">
          <cell r="B197">
            <v>190</v>
          </cell>
          <cell r="C197">
            <v>7</v>
          </cell>
          <cell r="D197">
            <v>5</v>
          </cell>
          <cell r="E197" t="str">
            <v>بن الضيف</v>
          </cell>
          <cell r="F197" t="str">
            <v>المداني</v>
          </cell>
          <cell r="G197">
            <v>5</v>
          </cell>
          <cell r="H197">
            <v>11</v>
          </cell>
          <cell r="I197">
            <v>2001</v>
          </cell>
          <cell r="J197" t="str">
            <v>الجلفة</v>
          </cell>
          <cell r="K197" t="str">
            <v>2م3</v>
          </cell>
          <cell r="O197" t="str">
            <v>ذكر</v>
          </cell>
          <cell r="R197" t="str">
            <v>بلقاسم</v>
          </cell>
          <cell r="S197" t="str">
            <v>مقاول</v>
          </cell>
          <cell r="T197" t="str">
            <v>حي سليمان عميرات 270/33</v>
          </cell>
          <cell r="AP197">
            <v>0</v>
          </cell>
        </row>
        <row r="198">
          <cell r="B198">
            <v>191</v>
          </cell>
          <cell r="C198">
            <v>7</v>
          </cell>
          <cell r="D198">
            <v>6</v>
          </cell>
          <cell r="E198" t="str">
            <v>بن شاعة </v>
          </cell>
          <cell r="F198" t="str">
            <v>أكرم</v>
          </cell>
          <cell r="G198">
            <v>26</v>
          </cell>
          <cell r="H198">
            <v>2</v>
          </cell>
          <cell r="I198">
            <v>2002</v>
          </cell>
          <cell r="J198" t="str">
            <v>الجلفة</v>
          </cell>
          <cell r="K198" t="str">
            <v>2م3</v>
          </cell>
          <cell r="O198" t="str">
            <v>ذكر</v>
          </cell>
          <cell r="R198" t="str">
            <v>بن يحيى</v>
          </cell>
          <cell r="S198" t="str">
            <v>بطال</v>
          </cell>
          <cell r="T198" t="str">
            <v>حي المسجد الجديد رقم 43</v>
          </cell>
          <cell r="AP198">
            <v>0</v>
          </cell>
        </row>
        <row r="199">
          <cell r="B199">
            <v>192</v>
          </cell>
          <cell r="C199">
            <v>7</v>
          </cell>
          <cell r="D199">
            <v>7</v>
          </cell>
          <cell r="E199" t="str">
            <v>بن شريف </v>
          </cell>
          <cell r="F199" t="str">
            <v>شهرة صوار سمية </v>
          </cell>
          <cell r="G199">
            <v>23</v>
          </cell>
          <cell r="H199">
            <v>3</v>
          </cell>
          <cell r="I199">
            <v>2003</v>
          </cell>
          <cell r="J199" t="str">
            <v>الجلفة </v>
          </cell>
          <cell r="K199" t="str">
            <v>2م3</v>
          </cell>
          <cell r="O199" t="str">
            <v>انثى</v>
          </cell>
          <cell r="R199" t="str">
            <v>حر مليكة</v>
          </cell>
          <cell r="S199" t="str">
            <v>بطالة</v>
          </cell>
          <cell r="T199" t="str">
            <v>حي المسجد الجديد 1015/7</v>
          </cell>
          <cell r="AP199">
            <v>0</v>
          </cell>
        </row>
        <row r="200">
          <cell r="B200">
            <v>193</v>
          </cell>
          <cell r="C200">
            <v>7</v>
          </cell>
          <cell r="D200">
            <v>8</v>
          </cell>
          <cell r="E200" t="str">
            <v>بن شريف </v>
          </cell>
          <cell r="F200" t="str">
            <v>محمد بشير</v>
          </cell>
          <cell r="G200">
            <v>23</v>
          </cell>
          <cell r="H200">
            <v>3</v>
          </cell>
          <cell r="I200">
            <v>2003</v>
          </cell>
          <cell r="J200" t="str">
            <v>الجلفة</v>
          </cell>
          <cell r="K200" t="str">
            <v>2م3</v>
          </cell>
          <cell r="O200" t="str">
            <v>ذكر</v>
          </cell>
          <cell r="R200" t="str">
            <v>حر مليكة</v>
          </cell>
          <cell r="S200" t="str">
            <v>بطالة</v>
          </cell>
          <cell r="T200" t="str">
            <v>حي المسجد الجديد 1015/7</v>
          </cell>
          <cell r="AP200">
            <v>0</v>
          </cell>
        </row>
        <row r="201">
          <cell r="B201">
            <v>194</v>
          </cell>
          <cell r="C201">
            <v>7</v>
          </cell>
          <cell r="D201">
            <v>9</v>
          </cell>
          <cell r="E201" t="str">
            <v>ثامري</v>
          </cell>
          <cell r="F201" t="str">
            <v>جلول</v>
          </cell>
          <cell r="G201">
            <v>20</v>
          </cell>
          <cell r="H201">
            <v>8</v>
          </cell>
          <cell r="I201">
            <v>2000</v>
          </cell>
          <cell r="J201" t="str">
            <v>الجلفة</v>
          </cell>
          <cell r="K201" t="str">
            <v>2م3</v>
          </cell>
          <cell r="O201" t="str">
            <v>ذكر</v>
          </cell>
          <cell r="R201" t="str">
            <v>مسعود</v>
          </cell>
          <cell r="S201" t="str">
            <v>بطال</v>
          </cell>
          <cell r="T201" t="str">
            <v>حي المسجد الجديد 330/17</v>
          </cell>
          <cell r="AP201">
            <v>0</v>
          </cell>
        </row>
        <row r="202">
          <cell r="B202">
            <v>195</v>
          </cell>
          <cell r="C202">
            <v>7</v>
          </cell>
          <cell r="D202">
            <v>10</v>
          </cell>
          <cell r="E202" t="str">
            <v>جاب الله</v>
          </cell>
          <cell r="F202" t="str">
            <v>طارق</v>
          </cell>
          <cell r="K202" t="str">
            <v>2م3</v>
          </cell>
          <cell r="M202" t="str">
            <v>وافد</v>
          </cell>
          <cell r="O202" t="str">
            <v>ذكر</v>
          </cell>
          <cell r="AP202">
            <v>0</v>
          </cell>
        </row>
        <row r="203">
          <cell r="B203">
            <v>196</v>
          </cell>
          <cell r="C203">
            <v>7</v>
          </cell>
          <cell r="D203">
            <v>11</v>
          </cell>
          <cell r="E203" t="str">
            <v>حبيب </v>
          </cell>
          <cell r="F203" t="str">
            <v>بشرى </v>
          </cell>
          <cell r="G203">
            <v>7</v>
          </cell>
          <cell r="H203">
            <v>7</v>
          </cell>
          <cell r="I203">
            <v>2003</v>
          </cell>
          <cell r="J203" t="str">
            <v>الجلفة </v>
          </cell>
          <cell r="K203" t="str">
            <v>2م3</v>
          </cell>
          <cell r="O203" t="str">
            <v>انثى</v>
          </cell>
          <cell r="R203" t="str">
            <v>عبد الحميد</v>
          </cell>
          <cell r="S203" t="str">
            <v>بطال</v>
          </cell>
          <cell r="T203" t="str">
            <v>حي المسجد الجديد 1052</v>
          </cell>
          <cell r="AP203">
            <v>0</v>
          </cell>
        </row>
        <row r="204">
          <cell r="B204">
            <v>197</v>
          </cell>
          <cell r="C204">
            <v>7</v>
          </cell>
          <cell r="D204">
            <v>12</v>
          </cell>
          <cell r="E204" t="str">
            <v>خبيزي</v>
          </cell>
          <cell r="F204" t="str">
            <v>عبد الرحمان عبد القادر </v>
          </cell>
          <cell r="G204">
            <v>20</v>
          </cell>
          <cell r="H204">
            <v>8</v>
          </cell>
          <cell r="I204">
            <v>2003</v>
          </cell>
          <cell r="J204" t="str">
            <v>الجلفة </v>
          </cell>
          <cell r="K204" t="str">
            <v>2م3</v>
          </cell>
          <cell r="O204" t="str">
            <v>ذكر</v>
          </cell>
          <cell r="R204" t="str">
            <v>رضا</v>
          </cell>
          <cell r="S204" t="str">
            <v>موظف</v>
          </cell>
          <cell r="T204" t="str">
            <v>حي الشهداء 135</v>
          </cell>
          <cell r="AP204">
            <v>0</v>
          </cell>
        </row>
        <row r="205">
          <cell r="B205">
            <v>198</v>
          </cell>
          <cell r="C205">
            <v>7</v>
          </cell>
          <cell r="D205">
            <v>13</v>
          </cell>
          <cell r="E205" t="str">
            <v>خويل </v>
          </cell>
          <cell r="F205" t="str">
            <v>الطيب</v>
          </cell>
          <cell r="G205">
            <v>26</v>
          </cell>
          <cell r="H205">
            <v>1</v>
          </cell>
          <cell r="I205">
            <v>2003</v>
          </cell>
          <cell r="J205" t="str">
            <v>الجلفة </v>
          </cell>
          <cell r="K205" t="str">
            <v>2م3</v>
          </cell>
          <cell r="O205" t="str">
            <v>ذكر</v>
          </cell>
          <cell r="R205" t="str">
            <v>عبد القادر</v>
          </cell>
          <cell r="S205" t="str">
            <v>عامل</v>
          </cell>
          <cell r="T205" t="str">
            <v>حي المسجد الجديد</v>
          </cell>
          <cell r="AP205">
            <v>0</v>
          </cell>
        </row>
        <row r="206">
          <cell r="B206">
            <v>199</v>
          </cell>
          <cell r="C206">
            <v>7</v>
          </cell>
          <cell r="D206">
            <v>14</v>
          </cell>
          <cell r="E206" t="str">
            <v>دحمان</v>
          </cell>
          <cell r="F206" t="str">
            <v>مصطفى</v>
          </cell>
          <cell r="G206">
            <v>22</v>
          </cell>
          <cell r="H206">
            <v>2</v>
          </cell>
          <cell r="I206">
            <v>2001</v>
          </cell>
          <cell r="J206" t="str">
            <v>الجلفة</v>
          </cell>
          <cell r="K206" t="str">
            <v>2م3</v>
          </cell>
          <cell r="O206" t="str">
            <v>ذكر</v>
          </cell>
          <cell r="R206" t="str">
            <v>بلخير</v>
          </cell>
          <cell r="S206" t="str">
            <v>سائق</v>
          </cell>
          <cell r="T206" t="str">
            <v>حي المسجد الجديد 145/35</v>
          </cell>
          <cell r="AP206">
            <v>0</v>
          </cell>
        </row>
        <row r="207">
          <cell r="B207">
            <v>200</v>
          </cell>
          <cell r="C207">
            <v>7</v>
          </cell>
          <cell r="D207">
            <v>15</v>
          </cell>
          <cell r="E207" t="str">
            <v>رعاش </v>
          </cell>
          <cell r="F207" t="str">
            <v>مصطفى رياض </v>
          </cell>
          <cell r="G207">
            <v>28</v>
          </cell>
          <cell r="H207">
            <v>10</v>
          </cell>
          <cell r="I207">
            <v>2003</v>
          </cell>
          <cell r="J207" t="str">
            <v>الجلفة </v>
          </cell>
          <cell r="K207" t="str">
            <v>2م3</v>
          </cell>
          <cell r="O207" t="str">
            <v>ذكر</v>
          </cell>
          <cell r="R207" t="str">
            <v>محمد</v>
          </cell>
          <cell r="S207" t="str">
            <v>موظف</v>
          </cell>
          <cell r="T207" t="str">
            <v>حي 5 جويلية 160 مسكن</v>
          </cell>
          <cell r="AP207">
            <v>0</v>
          </cell>
        </row>
        <row r="208">
          <cell r="B208">
            <v>201</v>
          </cell>
          <cell r="C208">
            <v>7</v>
          </cell>
          <cell r="D208">
            <v>16</v>
          </cell>
          <cell r="E208" t="str">
            <v>زرقين</v>
          </cell>
          <cell r="F208" t="str">
            <v>عماد</v>
          </cell>
          <cell r="G208">
            <v>27</v>
          </cell>
          <cell r="H208">
            <v>11</v>
          </cell>
          <cell r="I208">
            <v>2002</v>
          </cell>
          <cell r="J208" t="str">
            <v>حاسي بحبح</v>
          </cell>
          <cell r="K208" t="str">
            <v>2م3</v>
          </cell>
          <cell r="O208" t="str">
            <v>ذكر</v>
          </cell>
          <cell r="R208" t="str">
            <v>العربي</v>
          </cell>
          <cell r="S208" t="str">
            <v>استاذ</v>
          </cell>
          <cell r="T208" t="str">
            <v>حي المسجد الجديد 1013/7</v>
          </cell>
          <cell r="AP208">
            <v>0</v>
          </cell>
        </row>
        <row r="209">
          <cell r="B209">
            <v>202</v>
          </cell>
          <cell r="C209">
            <v>7</v>
          </cell>
          <cell r="D209">
            <v>17</v>
          </cell>
          <cell r="E209" t="str">
            <v>زيوش</v>
          </cell>
          <cell r="F209" t="str">
            <v>اسلام </v>
          </cell>
          <cell r="G209">
            <v>26</v>
          </cell>
          <cell r="H209">
            <v>7</v>
          </cell>
          <cell r="I209">
            <v>2003</v>
          </cell>
          <cell r="J209" t="str">
            <v>الجلفة </v>
          </cell>
          <cell r="K209" t="str">
            <v>2م3</v>
          </cell>
          <cell r="O209" t="str">
            <v>ذكر</v>
          </cell>
          <cell r="R209" t="str">
            <v>محمد</v>
          </cell>
          <cell r="S209" t="str">
            <v>عامل</v>
          </cell>
          <cell r="T209" t="str">
            <v>حي قناني 20/36</v>
          </cell>
          <cell r="AP209">
            <v>0</v>
          </cell>
        </row>
        <row r="210">
          <cell r="B210">
            <v>203</v>
          </cell>
          <cell r="C210">
            <v>7</v>
          </cell>
          <cell r="D210">
            <v>18</v>
          </cell>
          <cell r="E210" t="str">
            <v>شاتي </v>
          </cell>
          <cell r="F210" t="str">
            <v>مريم </v>
          </cell>
          <cell r="G210">
            <v>17</v>
          </cell>
          <cell r="H210">
            <v>11</v>
          </cell>
          <cell r="I210">
            <v>2003</v>
          </cell>
          <cell r="J210" t="str">
            <v>الجلفة </v>
          </cell>
          <cell r="K210" t="str">
            <v>2م3</v>
          </cell>
          <cell r="O210" t="str">
            <v>انثى</v>
          </cell>
          <cell r="R210" t="str">
            <v>احمد</v>
          </cell>
          <cell r="S210" t="str">
            <v>بطال</v>
          </cell>
          <cell r="T210" t="str">
            <v>حي الظل الجميل 290/19</v>
          </cell>
          <cell r="AP210">
            <v>0</v>
          </cell>
        </row>
        <row r="211">
          <cell r="B211">
            <v>204</v>
          </cell>
          <cell r="C211">
            <v>7</v>
          </cell>
          <cell r="D211">
            <v>19</v>
          </cell>
          <cell r="E211" t="str">
            <v>شريط </v>
          </cell>
          <cell r="F211" t="str">
            <v>عبد القادر اكرم </v>
          </cell>
          <cell r="G211">
            <v>21</v>
          </cell>
          <cell r="H211">
            <v>9</v>
          </cell>
          <cell r="I211">
            <v>2003</v>
          </cell>
          <cell r="J211" t="str">
            <v>الجلفة </v>
          </cell>
          <cell r="K211" t="str">
            <v>2م3</v>
          </cell>
          <cell r="O211" t="str">
            <v>ذكر</v>
          </cell>
          <cell r="R211" t="str">
            <v>ميسوم</v>
          </cell>
          <cell r="S211" t="str">
            <v>موظف</v>
          </cell>
          <cell r="T211" t="str">
            <v>حي المستشفى 156/10</v>
          </cell>
          <cell r="AP211">
            <v>0</v>
          </cell>
        </row>
        <row r="212">
          <cell r="B212">
            <v>205</v>
          </cell>
          <cell r="C212">
            <v>7</v>
          </cell>
          <cell r="D212">
            <v>20</v>
          </cell>
          <cell r="E212" t="str">
            <v>شلابي</v>
          </cell>
          <cell r="F212" t="str">
            <v>فاتح زكرياء عبد الحق</v>
          </cell>
          <cell r="G212">
            <v>12</v>
          </cell>
          <cell r="H212">
            <v>6</v>
          </cell>
          <cell r="I212">
            <v>2003</v>
          </cell>
          <cell r="J212" t="str">
            <v>الجلفة </v>
          </cell>
          <cell r="K212" t="str">
            <v>2م3</v>
          </cell>
          <cell r="O212" t="str">
            <v>ذكر</v>
          </cell>
          <cell r="R212" t="str">
            <v>مصطفى</v>
          </cell>
          <cell r="S212" t="str">
            <v>مفتش شرطة</v>
          </cell>
          <cell r="T212" t="str">
            <v>حي المسجد الجديد 52/330</v>
          </cell>
          <cell r="AP212">
            <v>0</v>
          </cell>
        </row>
        <row r="213">
          <cell r="B213">
            <v>206</v>
          </cell>
          <cell r="C213">
            <v>7</v>
          </cell>
          <cell r="D213">
            <v>21</v>
          </cell>
          <cell r="E213" t="str">
            <v>طهيري</v>
          </cell>
          <cell r="F213" t="str">
            <v>وصال نور الايمان</v>
          </cell>
          <cell r="G213">
            <v>28</v>
          </cell>
          <cell r="H213">
            <v>9</v>
          </cell>
          <cell r="I213">
            <v>2003</v>
          </cell>
          <cell r="J213" t="str">
            <v>حاسي بحبح</v>
          </cell>
          <cell r="K213" t="str">
            <v>2م3</v>
          </cell>
          <cell r="O213" t="str">
            <v>انثى</v>
          </cell>
          <cell r="R213" t="str">
            <v>سعد</v>
          </cell>
          <cell r="S213" t="str">
            <v>محضر قضائي</v>
          </cell>
          <cell r="T213" t="str">
            <v>حي الفلاح</v>
          </cell>
          <cell r="AP213">
            <v>0</v>
          </cell>
        </row>
        <row r="214">
          <cell r="B214">
            <v>207</v>
          </cell>
          <cell r="C214">
            <v>7</v>
          </cell>
          <cell r="D214">
            <v>22</v>
          </cell>
          <cell r="E214" t="str">
            <v>عايدي</v>
          </cell>
          <cell r="F214" t="str">
            <v>راوية</v>
          </cell>
          <cell r="G214">
            <v>22</v>
          </cell>
          <cell r="H214">
            <v>4</v>
          </cell>
          <cell r="I214">
            <v>2001</v>
          </cell>
          <cell r="J214" t="str">
            <v>الجلفة</v>
          </cell>
          <cell r="K214" t="str">
            <v>2م3</v>
          </cell>
          <cell r="O214" t="str">
            <v>انثى</v>
          </cell>
          <cell r="R214" t="str">
            <v>سعد</v>
          </cell>
          <cell r="S214" t="str">
            <v>عون امن</v>
          </cell>
          <cell r="T214" t="str">
            <v>حي المسجد الجديد 1014/18</v>
          </cell>
          <cell r="AP214">
            <v>0</v>
          </cell>
        </row>
        <row r="215">
          <cell r="B215">
            <v>208</v>
          </cell>
          <cell r="C215">
            <v>7</v>
          </cell>
          <cell r="D215">
            <v>23</v>
          </cell>
          <cell r="E215" t="str">
            <v>غيبش </v>
          </cell>
          <cell r="F215" t="str">
            <v>ياسين عبد الرحمان </v>
          </cell>
          <cell r="G215">
            <v>30</v>
          </cell>
          <cell r="H215">
            <v>3</v>
          </cell>
          <cell r="I215">
            <v>2004</v>
          </cell>
          <cell r="J215" t="str">
            <v>الجلفة </v>
          </cell>
          <cell r="K215" t="str">
            <v>2م3</v>
          </cell>
          <cell r="O215" t="str">
            <v>ذكر</v>
          </cell>
          <cell r="R215" t="str">
            <v>عبد القادر</v>
          </cell>
          <cell r="S215" t="str">
            <v>عامل</v>
          </cell>
          <cell r="T215" t="str">
            <v>حي المستشفى 164/1</v>
          </cell>
          <cell r="AP215">
            <v>0</v>
          </cell>
        </row>
        <row r="216">
          <cell r="B216">
            <v>209</v>
          </cell>
          <cell r="C216">
            <v>7</v>
          </cell>
          <cell r="D216">
            <v>24</v>
          </cell>
          <cell r="E216" t="str">
            <v>فيلالي </v>
          </cell>
          <cell r="F216" t="str">
            <v>فاروق </v>
          </cell>
          <cell r="G216">
            <v>14</v>
          </cell>
          <cell r="H216">
            <v>5</v>
          </cell>
          <cell r="I216">
            <v>2003</v>
          </cell>
          <cell r="J216" t="str">
            <v>الجلفة </v>
          </cell>
          <cell r="K216" t="str">
            <v>2م3</v>
          </cell>
          <cell r="O216" t="str">
            <v>ذكر</v>
          </cell>
          <cell r="R216" t="str">
            <v>سليمان</v>
          </cell>
          <cell r="S216" t="str">
            <v>حارس</v>
          </cell>
          <cell r="T216" t="str">
            <v>حي المسجد الجديد 471/53</v>
          </cell>
          <cell r="AP216">
            <v>0</v>
          </cell>
        </row>
        <row r="217">
          <cell r="B217">
            <v>210</v>
          </cell>
          <cell r="C217">
            <v>7</v>
          </cell>
          <cell r="D217">
            <v>25</v>
          </cell>
          <cell r="E217" t="str">
            <v>قريقة</v>
          </cell>
          <cell r="F217" t="str">
            <v>خليل</v>
          </cell>
          <cell r="G217">
            <v>24</v>
          </cell>
          <cell r="H217">
            <v>7</v>
          </cell>
          <cell r="I217">
            <v>2001</v>
          </cell>
          <cell r="J217" t="str">
            <v>الجلفة</v>
          </cell>
          <cell r="K217" t="str">
            <v>2م3</v>
          </cell>
          <cell r="L217" t="str">
            <v>معيد</v>
          </cell>
          <cell r="O217" t="str">
            <v>ذكر</v>
          </cell>
          <cell r="R217" t="str">
            <v>براهيم</v>
          </cell>
          <cell r="S217" t="str">
            <v>عامل</v>
          </cell>
          <cell r="T217" t="str">
            <v>حي المسجد الجديد</v>
          </cell>
          <cell r="AP217">
            <v>0</v>
          </cell>
        </row>
        <row r="218">
          <cell r="B218">
            <v>211</v>
          </cell>
          <cell r="C218">
            <v>7</v>
          </cell>
          <cell r="D218">
            <v>26</v>
          </cell>
          <cell r="E218" t="str">
            <v>قوميش </v>
          </cell>
          <cell r="F218" t="str">
            <v>عبد الله اكرم </v>
          </cell>
          <cell r="G218">
            <v>2</v>
          </cell>
          <cell r="H218">
            <v>4</v>
          </cell>
          <cell r="I218">
            <v>2004</v>
          </cell>
          <cell r="J218" t="str">
            <v>الجلفة </v>
          </cell>
          <cell r="K218" t="str">
            <v>2م3</v>
          </cell>
          <cell r="O218" t="str">
            <v>ذكر</v>
          </cell>
          <cell r="R218" t="str">
            <v>عبد القادر</v>
          </cell>
          <cell r="S218" t="str">
            <v>تاجر</v>
          </cell>
          <cell r="T218" t="str">
            <v>حي الظل الجميل رقم 3</v>
          </cell>
          <cell r="AP218">
            <v>0</v>
          </cell>
        </row>
        <row r="219">
          <cell r="B219">
            <v>212</v>
          </cell>
          <cell r="C219">
            <v>7</v>
          </cell>
          <cell r="D219">
            <v>27</v>
          </cell>
          <cell r="E219" t="str">
            <v>لحول </v>
          </cell>
          <cell r="F219" t="str">
            <v>اكرم نبيل </v>
          </cell>
          <cell r="G219">
            <v>11</v>
          </cell>
          <cell r="H219">
            <v>1</v>
          </cell>
          <cell r="I219">
            <v>2004</v>
          </cell>
          <cell r="J219" t="str">
            <v>الجلفة </v>
          </cell>
          <cell r="K219" t="str">
            <v>2م3</v>
          </cell>
          <cell r="O219" t="str">
            <v>ذكر</v>
          </cell>
          <cell r="AP219">
            <v>0</v>
          </cell>
        </row>
        <row r="220">
          <cell r="B220">
            <v>213</v>
          </cell>
          <cell r="C220">
            <v>7</v>
          </cell>
          <cell r="D220">
            <v>28</v>
          </cell>
          <cell r="E220" t="str">
            <v>لطرش</v>
          </cell>
          <cell r="F220" t="str">
            <v>مراد</v>
          </cell>
          <cell r="G220">
            <v>9</v>
          </cell>
          <cell r="H220">
            <v>4</v>
          </cell>
          <cell r="I220">
            <v>2002</v>
          </cell>
          <cell r="J220" t="str">
            <v>الجلفة</v>
          </cell>
          <cell r="K220" t="str">
            <v>2م3</v>
          </cell>
          <cell r="L220" t="str">
            <v>معيد</v>
          </cell>
          <cell r="O220" t="str">
            <v>ذكر</v>
          </cell>
          <cell r="R220" t="str">
            <v>نصير</v>
          </cell>
          <cell r="S220" t="str">
            <v>موظف</v>
          </cell>
          <cell r="T220" t="str">
            <v>حي الظل الجميل</v>
          </cell>
          <cell r="AP220">
            <v>0</v>
          </cell>
        </row>
        <row r="221">
          <cell r="B221">
            <v>214</v>
          </cell>
          <cell r="C221">
            <v>7</v>
          </cell>
          <cell r="D221">
            <v>29</v>
          </cell>
          <cell r="E221" t="str">
            <v>مزوز</v>
          </cell>
          <cell r="F221" t="str">
            <v>زينب</v>
          </cell>
          <cell r="G221">
            <v>21</v>
          </cell>
          <cell r="H221">
            <v>12</v>
          </cell>
          <cell r="I221">
            <v>2001</v>
          </cell>
          <cell r="J221" t="str">
            <v>المليليحة</v>
          </cell>
          <cell r="K221" t="str">
            <v>2م3</v>
          </cell>
          <cell r="O221" t="str">
            <v>انثى</v>
          </cell>
          <cell r="R221" t="str">
            <v>الحاج</v>
          </cell>
          <cell r="S221" t="str">
            <v>بناء</v>
          </cell>
          <cell r="T221" t="str">
            <v>حي المسجد الجديد 330/61</v>
          </cell>
          <cell r="AP221">
            <v>0</v>
          </cell>
        </row>
        <row r="222">
          <cell r="B222">
            <v>215</v>
          </cell>
          <cell r="C222">
            <v>7</v>
          </cell>
          <cell r="D222">
            <v>30</v>
          </cell>
          <cell r="E222" t="str">
            <v>مقري</v>
          </cell>
          <cell r="F222" t="str">
            <v>لامياء</v>
          </cell>
          <cell r="G222">
            <v>24</v>
          </cell>
          <cell r="H222">
            <v>4</v>
          </cell>
          <cell r="I222">
            <v>2003</v>
          </cell>
          <cell r="J222" t="str">
            <v>الجلفة </v>
          </cell>
          <cell r="K222" t="str">
            <v>2م3</v>
          </cell>
          <cell r="O222" t="str">
            <v>انثى</v>
          </cell>
          <cell r="R222" t="str">
            <v>البشير</v>
          </cell>
          <cell r="S222" t="str">
            <v>متقاعد</v>
          </cell>
          <cell r="T222" t="str">
            <v>حي المسجد الجديد</v>
          </cell>
          <cell r="AP222">
            <v>0</v>
          </cell>
        </row>
        <row r="223">
          <cell r="B223">
            <v>216</v>
          </cell>
          <cell r="C223">
            <v>7</v>
          </cell>
          <cell r="D223">
            <v>31</v>
          </cell>
          <cell r="E223" t="str">
            <v>نعيمي </v>
          </cell>
          <cell r="F223" t="str">
            <v>مريم </v>
          </cell>
          <cell r="G223">
            <v>3</v>
          </cell>
          <cell r="H223">
            <v>5</v>
          </cell>
          <cell r="I223">
            <v>2003</v>
          </cell>
          <cell r="J223" t="str">
            <v>الجلفة </v>
          </cell>
          <cell r="K223" t="str">
            <v>2م3</v>
          </cell>
          <cell r="O223" t="str">
            <v>انثى</v>
          </cell>
          <cell r="R223" t="str">
            <v>سعد</v>
          </cell>
          <cell r="S223" t="str">
            <v>بطال</v>
          </cell>
          <cell r="T223" t="str">
            <v>حي المسجد الجديد 330/67</v>
          </cell>
          <cell r="AP223">
            <v>0</v>
          </cell>
        </row>
        <row r="224">
          <cell r="B224">
            <v>217</v>
          </cell>
          <cell r="C224">
            <v>7</v>
          </cell>
          <cell r="D224">
            <v>32</v>
          </cell>
          <cell r="E224" t="str">
            <v>هورة </v>
          </cell>
          <cell r="F224" t="str">
            <v>صفية </v>
          </cell>
          <cell r="G224">
            <v>31</v>
          </cell>
          <cell r="H224">
            <v>1</v>
          </cell>
          <cell r="I224">
            <v>2003</v>
          </cell>
          <cell r="J224" t="str">
            <v>الاغواط </v>
          </cell>
          <cell r="K224" t="str">
            <v>2م3</v>
          </cell>
          <cell r="O224" t="str">
            <v>انثى</v>
          </cell>
          <cell r="R224" t="str">
            <v>العيد</v>
          </cell>
          <cell r="S224" t="str">
            <v>بطال</v>
          </cell>
          <cell r="T224" t="str">
            <v>حي الظل الجميل</v>
          </cell>
          <cell r="AP224">
            <v>0</v>
          </cell>
        </row>
        <row r="225">
          <cell r="B225">
            <v>218</v>
          </cell>
          <cell r="C225">
            <v>7</v>
          </cell>
          <cell r="D225">
            <v>33</v>
          </cell>
          <cell r="E225" t="str">
            <v>يوسفي </v>
          </cell>
          <cell r="F225" t="str">
            <v>سعيد </v>
          </cell>
          <cell r="G225">
            <v>2</v>
          </cell>
          <cell r="H225">
            <v>2</v>
          </cell>
          <cell r="I225">
            <v>2003</v>
          </cell>
          <cell r="J225" t="str">
            <v>البليدة </v>
          </cell>
          <cell r="K225" t="str">
            <v>2م3</v>
          </cell>
          <cell r="O225" t="str">
            <v>ذكر</v>
          </cell>
          <cell r="AP225">
            <v>0</v>
          </cell>
        </row>
        <row r="226">
          <cell r="B226">
            <v>219</v>
          </cell>
          <cell r="C226">
            <v>8</v>
          </cell>
          <cell r="D226">
            <v>1</v>
          </cell>
          <cell r="E226" t="str">
            <v>العامر </v>
          </cell>
          <cell r="F226" t="str">
            <v>وردة </v>
          </cell>
          <cell r="G226">
            <v>13</v>
          </cell>
          <cell r="H226">
            <v>3</v>
          </cell>
          <cell r="I226">
            <v>2003</v>
          </cell>
          <cell r="J226" t="str">
            <v>الجلفة </v>
          </cell>
          <cell r="K226" t="str">
            <v>2م4</v>
          </cell>
          <cell r="O226" t="str">
            <v>انثى</v>
          </cell>
          <cell r="R226" t="str">
            <v>اونايسية رشيدة</v>
          </cell>
          <cell r="S226" t="str">
            <v>/</v>
          </cell>
          <cell r="T226" t="str">
            <v>حي عمران نعاس 118/10</v>
          </cell>
          <cell r="AP226">
            <v>0</v>
          </cell>
        </row>
        <row r="227">
          <cell r="B227">
            <v>220</v>
          </cell>
          <cell r="C227">
            <v>8</v>
          </cell>
          <cell r="D227">
            <v>2</v>
          </cell>
          <cell r="E227" t="str">
            <v>العامر </v>
          </cell>
          <cell r="F227" t="str">
            <v>الطيب</v>
          </cell>
          <cell r="G227">
            <v>7</v>
          </cell>
          <cell r="H227">
            <v>2</v>
          </cell>
          <cell r="I227">
            <v>1999</v>
          </cell>
          <cell r="J227" t="str">
            <v>الجلفة </v>
          </cell>
          <cell r="K227" t="str">
            <v>2م4</v>
          </cell>
          <cell r="O227" t="str">
            <v>ذكر</v>
          </cell>
          <cell r="R227" t="str">
            <v>اونايسية رشيدة</v>
          </cell>
          <cell r="S227" t="str">
            <v>/</v>
          </cell>
          <cell r="T227" t="str">
            <v>حي عمران نعاس 118/10</v>
          </cell>
          <cell r="AP227">
            <v>0</v>
          </cell>
        </row>
        <row r="228">
          <cell r="B228">
            <v>221</v>
          </cell>
          <cell r="C228">
            <v>8</v>
          </cell>
          <cell r="D228">
            <v>3</v>
          </cell>
          <cell r="E228" t="str">
            <v>بلفرد</v>
          </cell>
          <cell r="F228" t="str">
            <v>حنان نسرين </v>
          </cell>
          <cell r="G228">
            <v>6</v>
          </cell>
          <cell r="H228">
            <v>8</v>
          </cell>
          <cell r="I228">
            <v>2002</v>
          </cell>
          <cell r="J228" t="str">
            <v>الجلفة </v>
          </cell>
          <cell r="K228" t="str">
            <v>2م4</v>
          </cell>
          <cell r="O228" t="str">
            <v>انثى</v>
          </cell>
          <cell r="R228" t="str">
            <v>قويدر</v>
          </cell>
          <cell r="S228" t="str">
            <v>متقاعد</v>
          </cell>
          <cell r="T228" t="str">
            <v>شارع حسان عبد القادر143/1</v>
          </cell>
          <cell r="AP228">
            <v>0</v>
          </cell>
        </row>
        <row r="229">
          <cell r="B229">
            <v>222</v>
          </cell>
          <cell r="C229">
            <v>8</v>
          </cell>
          <cell r="D229">
            <v>4</v>
          </cell>
          <cell r="E229" t="str">
            <v>بن احمد</v>
          </cell>
          <cell r="F229" t="str">
            <v>نسرين</v>
          </cell>
          <cell r="K229" t="str">
            <v>2م4</v>
          </cell>
          <cell r="M229" t="str">
            <v>وافد</v>
          </cell>
          <cell r="O229" t="str">
            <v>انثى</v>
          </cell>
          <cell r="AP229">
            <v>0</v>
          </cell>
        </row>
        <row r="230">
          <cell r="B230">
            <v>223</v>
          </cell>
          <cell r="C230">
            <v>8</v>
          </cell>
          <cell r="D230">
            <v>5</v>
          </cell>
          <cell r="E230" t="str">
            <v>بن سالم </v>
          </cell>
          <cell r="F230" t="str">
            <v>سندس صفاء</v>
          </cell>
          <cell r="G230">
            <v>30</v>
          </cell>
          <cell r="H230">
            <v>3</v>
          </cell>
          <cell r="I230">
            <v>2003</v>
          </cell>
          <cell r="J230" t="str">
            <v>الجلفة </v>
          </cell>
          <cell r="K230" t="str">
            <v>2م4</v>
          </cell>
          <cell r="O230" t="str">
            <v>انثى</v>
          </cell>
          <cell r="R230" t="str">
            <v>بولرباح</v>
          </cell>
          <cell r="S230" t="str">
            <v>بطال</v>
          </cell>
          <cell r="T230" t="str">
            <v>حي قناني</v>
          </cell>
          <cell r="AP230">
            <v>0</v>
          </cell>
        </row>
        <row r="231">
          <cell r="B231">
            <v>224</v>
          </cell>
          <cell r="C231">
            <v>8</v>
          </cell>
          <cell r="D231">
            <v>6</v>
          </cell>
          <cell r="E231" t="str">
            <v>بن شيبوط </v>
          </cell>
          <cell r="F231" t="str">
            <v>بشرى علجية </v>
          </cell>
          <cell r="G231">
            <v>17</v>
          </cell>
          <cell r="H231">
            <v>2</v>
          </cell>
          <cell r="I231">
            <v>2004</v>
          </cell>
          <cell r="J231" t="str">
            <v>الجلفة </v>
          </cell>
          <cell r="K231" t="str">
            <v>2م4</v>
          </cell>
          <cell r="O231" t="str">
            <v>انثى</v>
          </cell>
          <cell r="R231" t="str">
            <v>دحمان</v>
          </cell>
          <cell r="S231" t="str">
            <v>متقاعد</v>
          </cell>
          <cell r="T231" t="str">
            <v>حي المسجد الجديد 130/72</v>
          </cell>
          <cell r="AP231">
            <v>0</v>
          </cell>
        </row>
        <row r="232">
          <cell r="B232">
            <v>225</v>
          </cell>
          <cell r="C232">
            <v>8</v>
          </cell>
          <cell r="D232">
            <v>7</v>
          </cell>
          <cell r="E232" t="str">
            <v>بن لحرش</v>
          </cell>
          <cell r="F232" t="str">
            <v>خديجة صبرينة </v>
          </cell>
          <cell r="G232">
            <v>26</v>
          </cell>
          <cell r="H232">
            <v>12</v>
          </cell>
          <cell r="I232">
            <v>2003</v>
          </cell>
          <cell r="J232" t="str">
            <v>الجلفة </v>
          </cell>
          <cell r="K232" t="str">
            <v>2م4</v>
          </cell>
          <cell r="O232" t="str">
            <v>انثى</v>
          </cell>
          <cell r="AP232">
            <v>0</v>
          </cell>
        </row>
        <row r="233">
          <cell r="B233">
            <v>226</v>
          </cell>
          <cell r="C233">
            <v>8</v>
          </cell>
          <cell r="D233">
            <v>8</v>
          </cell>
          <cell r="E233" t="str">
            <v>دلماجي </v>
          </cell>
          <cell r="F233" t="str">
            <v>اية </v>
          </cell>
          <cell r="G233">
            <v>1</v>
          </cell>
          <cell r="H233">
            <v>6</v>
          </cell>
          <cell r="I233">
            <v>2003</v>
          </cell>
          <cell r="J233" t="str">
            <v>الجلفة </v>
          </cell>
          <cell r="K233" t="str">
            <v>2م4</v>
          </cell>
          <cell r="O233" t="str">
            <v>انثى</v>
          </cell>
          <cell r="R233" t="str">
            <v>مراد</v>
          </cell>
          <cell r="S233" t="str">
            <v>سائق</v>
          </cell>
          <cell r="T233" t="str">
            <v>حي المسجد الجديد 330/74</v>
          </cell>
          <cell r="AP233">
            <v>0</v>
          </cell>
        </row>
        <row r="234">
          <cell r="B234">
            <v>227</v>
          </cell>
          <cell r="C234">
            <v>8</v>
          </cell>
          <cell r="D234">
            <v>9</v>
          </cell>
          <cell r="E234" t="str">
            <v>رابحي </v>
          </cell>
          <cell r="F234" t="str">
            <v>هاجر </v>
          </cell>
          <cell r="G234">
            <v>12</v>
          </cell>
          <cell r="H234">
            <v>4</v>
          </cell>
          <cell r="I234">
            <v>2003</v>
          </cell>
          <cell r="J234" t="str">
            <v>الجلفة </v>
          </cell>
          <cell r="K234" t="str">
            <v>2م4</v>
          </cell>
          <cell r="O234" t="str">
            <v>انثى</v>
          </cell>
          <cell r="R234" t="str">
            <v>سلامي</v>
          </cell>
          <cell r="S234" t="str">
            <v>تاجر</v>
          </cell>
          <cell r="T234" t="str">
            <v>شارع بن عيسى دحمان 141/6</v>
          </cell>
          <cell r="AP234">
            <v>0</v>
          </cell>
        </row>
        <row r="235">
          <cell r="B235">
            <v>228</v>
          </cell>
          <cell r="C235">
            <v>8</v>
          </cell>
          <cell r="D235">
            <v>10</v>
          </cell>
          <cell r="E235" t="str">
            <v>رتيمي </v>
          </cell>
          <cell r="F235" t="str">
            <v>بلخير </v>
          </cell>
          <cell r="G235">
            <v>25</v>
          </cell>
          <cell r="H235">
            <v>2</v>
          </cell>
          <cell r="I235">
            <v>2003</v>
          </cell>
          <cell r="J235" t="str">
            <v>الجلفة </v>
          </cell>
          <cell r="K235" t="str">
            <v>2م4</v>
          </cell>
          <cell r="O235" t="str">
            <v>ذكر</v>
          </cell>
          <cell r="R235" t="str">
            <v>موسى</v>
          </cell>
          <cell r="S235" t="str">
            <v>متقاعد</v>
          </cell>
          <cell r="T235" t="str">
            <v>حي المسجد الجديد 232/24</v>
          </cell>
          <cell r="AP235">
            <v>0</v>
          </cell>
        </row>
        <row r="236">
          <cell r="B236">
            <v>229</v>
          </cell>
          <cell r="C236">
            <v>8</v>
          </cell>
          <cell r="D236">
            <v>11</v>
          </cell>
          <cell r="E236" t="str">
            <v>رحمون </v>
          </cell>
          <cell r="F236" t="str">
            <v>حسان </v>
          </cell>
          <cell r="G236">
            <v>28</v>
          </cell>
          <cell r="H236">
            <v>12</v>
          </cell>
          <cell r="I236">
            <v>2003</v>
          </cell>
          <cell r="J236" t="str">
            <v>الجلفة </v>
          </cell>
          <cell r="K236" t="str">
            <v>2م4</v>
          </cell>
          <cell r="O236" t="str">
            <v>ذكر</v>
          </cell>
          <cell r="R236" t="str">
            <v>سعد</v>
          </cell>
          <cell r="S236" t="str">
            <v>موظف</v>
          </cell>
          <cell r="T236" t="str">
            <v>حي المسجد الجديد</v>
          </cell>
          <cell r="AP236">
            <v>0</v>
          </cell>
        </row>
        <row r="237">
          <cell r="B237">
            <v>230</v>
          </cell>
          <cell r="C237">
            <v>8</v>
          </cell>
          <cell r="D237">
            <v>12</v>
          </cell>
          <cell r="E237" t="str">
            <v>زريعة </v>
          </cell>
          <cell r="F237" t="str">
            <v>فاطمة الزهراء</v>
          </cell>
          <cell r="G237">
            <v>7</v>
          </cell>
          <cell r="H237">
            <v>12</v>
          </cell>
          <cell r="I237">
            <v>2003</v>
          </cell>
          <cell r="J237" t="str">
            <v>الجلفة </v>
          </cell>
          <cell r="K237" t="str">
            <v>2م4</v>
          </cell>
          <cell r="O237" t="str">
            <v>انثى</v>
          </cell>
          <cell r="R237" t="str">
            <v>كمال</v>
          </cell>
          <cell r="S237" t="str">
            <v>موظف</v>
          </cell>
          <cell r="T237" t="str">
            <v>حي المسجد الجديد 330/30</v>
          </cell>
          <cell r="AP237">
            <v>0</v>
          </cell>
        </row>
        <row r="238">
          <cell r="B238">
            <v>231</v>
          </cell>
          <cell r="C238">
            <v>8</v>
          </cell>
          <cell r="D238">
            <v>13</v>
          </cell>
          <cell r="E238" t="str">
            <v>زيطوط</v>
          </cell>
          <cell r="F238" t="str">
            <v>عائشة</v>
          </cell>
          <cell r="K238" t="str">
            <v>2م4</v>
          </cell>
          <cell r="M238" t="str">
            <v>وافد</v>
          </cell>
          <cell r="O238" t="str">
            <v>انثى</v>
          </cell>
          <cell r="AP238">
            <v>0</v>
          </cell>
        </row>
        <row r="239">
          <cell r="B239">
            <v>232</v>
          </cell>
          <cell r="C239">
            <v>8</v>
          </cell>
          <cell r="D239">
            <v>14</v>
          </cell>
          <cell r="E239" t="str">
            <v>سليماني </v>
          </cell>
          <cell r="F239" t="str">
            <v>نادية مسعودة </v>
          </cell>
          <cell r="G239">
            <v>25</v>
          </cell>
          <cell r="H239">
            <v>12</v>
          </cell>
          <cell r="I239">
            <v>2002</v>
          </cell>
          <cell r="J239" t="str">
            <v>الجلفة </v>
          </cell>
          <cell r="K239" t="str">
            <v>2م4</v>
          </cell>
          <cell r="O239" t="str">
            <v>انثى</v>
          </cell>
          <cell r="R239" t="str">
            <v>احمد</v>
          </cell>
          <cell r="S239" t="str">
            <v>بطال</v>
          </cell>
          <cell r="T239" t="str">
            <v>حي المسجد الجديد</v>
          </cell>
          <cell r="AP239">
            <v>0</v>
          </cell>
        </row>
        <row r="240">
          <cell r="B240">
            <v>233</v>
          </cell>
          <cell r="C240">
            <v>8</v>
          </cell>
          <cell r="D240">
            <v>15</v>
          </cell>
          <cell r="E240" t="str">
            <v>شلالي </v>
          </cell>
          <cell r="F240" t="str">
            <v>أيمن </v>
          </cell>
          <cell r="G240">
            <v>22</v>
          </cell>
          <cell r="H240">
            <v>6</v>
          </cell>
          <cell r="I240">
            <v>2002</v>
          </cell>
          <cell r="J240" t="str">
            <v>الجلفة </v>
          </cell>
          <cell r="K240" t="str">
            <v>2م4</v>
          </cell>
          <cell r="O240" t="str">
            <v>ذكر</v>
          </cell>
          <cell r="R240" t="str">
            <v>عطية</v>
          </cell>
          <cell r="S240" t="str">
            <v>عامل</v>
          </cell>
          <cell r="T240" t="str">
            <v>حي المسجد الجديد 336/8</v>
          </cell>
          <cell r="AP240">
            <v>0</v>
          </cell>
        </row>
        <row r="241">
          <cell r="B241">
            <v>234</v>
          </cell>
          <cell r="C241">
            <v>8</v>
          </cell>
          <cell r="D241">
            <v>16</v>
          </cell>
          <cell r="E241" t="str">
            <v>شولي </v>
          </cell>
          <cell r="F241" t="str">
            <v>قويدر </v>
          </cell>
          <cell r="G241">
            <v>30</v>
          </cell>
          <cell r="H241">
            <v>9</v>
          </cell>
          <cell r="I241">
            <v>2003</v>
          </cell>
          <cell r="J241" t="str">
            <v>الجلفة </v>
          </cell>
          <cell r="K241" t="str">
            <v>2م4</v>
          </cell>
          <cell r="O241" t="str">
            <v>ذكر</v>
          </cell>
          <cell r="R241" t="str">
            <v>علي</v>
          </cell>
          <cell r="S241" t="str">
            <v>سياغ</v>
          </cell>
          <cell r="T241" t="str">
            <v>حي المسجد الجديد 9</v>
          </cell>
          <cell r="AP241">
            <v>0</v>
          </cell>
        </row>
        <row r="242">
          <cell r="B242">
            <v>235</v>
          </cell>
          <cell r="C242">
            <v>8</v>
          </cell>
          <cell r="D242">
            <v>17</v>
          </cell>
          <cell r="E242" t="str">
            <v>صابري </v>
          </cell>
          <cell r="F242" t="str">
            <v>زايد </v>
          </cell>
          <cell r="G242">
            <v>20</v>
          </cell>
          <cell r="H242">
            <v>11</v>
          </cell>
          <cell r="I242">
            <v>2003</v>
          </cell>
          <cell r="J242" t="str">
            <v>الجلفة </v>
          </cell>
          <cell r="K242" t="str">
            <v>2م4</v>
          </cell>
          <cell r="O242" t="str">
            <v>ذكر</v>
          </cell>
          <cell r="R242" t="str">
            <v>بن العلمي</v>
          </cell>
          <cell r="S242" t="str">
            <v>بطال</v>
          </cell>
          <cell r="T242" t="str">
            <v>حي المسجد الجديد 330/42</v>
          </cell>
          <cell r="AP242">
            <v>0</v>
          </cell>
        </row>
        <row r="243">
          <cell r="B243">
            <v>236</v>
          </cell>
          <cell r="C243">
            <v>8</v>
          </cell>
          <cell r="D243">
            <v>18</v>
          </cell>
          <cell r="E243" t="str">
            <v>طالبي</v>
          </cell>
          <cell r="F243" t="str">
            <v>أمين الخطيب  </v>
          </cell>
          <cell r="G243">
            <v>4</v>
          </cell>
          <cell r="H243">
            <v>11</v>
          </cell>
          <cell r="I243">
            <v>2002</v>
          </cell>
          <cell r="J243" t="str">
            <v>الجلفة </v>
          </cell>
          <cell r="K243" t="str">
            <v>2م4</v>
          </cell>
          <cell r="O243" t="str">
            <v>ذكر</v>
          </cell>
          <cell r="R243" t="str">
            <v>محمد</v>
          </cell>
          <cell r="S243" t="str">
            <v>موظف</v>
          </cell>
          <cell r="T243" t="str">
            <v>حي الظل الجميل 280/52</v>
          </cell>
          <cell r="AP243">
            <v>0</v>
          </cell>
        </row>
        <row r="244">
          <cell r="B244">
            <v>237</v>
          </cell>
          <cell r="C244">
            <v>8</v>
          </cell>
          <cell r="D244">
            <v>19</v>
          </cell>
          <cell r="E244" t="str">
            <v>عبد الرحيم</v>
          </cell>
          <cell r="F244" t="str">
            <v>انس</v>
          </cell>
          <cell r="G244">
            <v>5</v>
          </cell>
          <cell r="H244">
            <v>2</v>
          </cell>
          <cell r="I244">
            <v>2004</v>
          </cell>
          <cell r="J244" t="str">
            <v>الجلفة </v>
          </cell>
          <cell r="K244" t="str">
            <v>2م4</v>
          </cell>
          <cell r="O244" t="str">
            <v>ذكر</v>
          </cell>
          <cell r="R244" t="str">
            <v>لخضر</v>
          </cell>
          <cell r="S244" t="str">
            <v>/</v>
          </cell>
          <cell r="T244" t="str">
            <v>حي بوتريفيس رقم 6</v>
          </cell>
          <cell r="AP244">
            <v>0</v>
          </cell>
        </row>
        <row r="245">
          <cell r="B245">
            <v>238</v>
          </cell>
          <cell r="C245">
            <v>8</v>
          </cell>
          <cell r="D245">
            <v>20</v>
          </cell>
          <cell r="E245" t="str">
            <v>عرابة </v>
          </cell>
          <cell r="F245" t="str">
            <v>محمد بشير</v>
          </cell>
          <cell r="G245">
            <v>24</v>
          </cell>
          <cell r="H245">
            <v>4</v>
          </cell>
          <cell r="I245">
            <v>2002</v>
          </cell>
          <cell r="J245" t="str">
            <v>الجلفة </v>
          </cell>
          <cell r="K245" t="str">
            <v>2م4</v>
          </cell>
          <cell r="O245" t="str">
            <v>ذكر</v>
          </cell>
          <cell r="R245" t="str">
            <v>جيلاني</v>
          </cell>
          <cell r="S245" t="str">
            <v>بطال</v>
          </cell>
          <cell r="T245" t="str">
            <v>حي المسجد الجديد 710/4</v>
          </cell>
          <cell r="AP245">
            <v>0</v>
          </cell>
        </row>
        <row r="246">
          <cell r="B246">
            <v>239</v>
          </cell>
          <cell r="C246">
            <v>8</v>
          </cell>
          <cell r="D246">
            <v>21</v>
          </cell>
          <cell r="E246" t="str">
            <v>عراق </v>
          </cell>
          <cell r="F246" t="str">
            <v>عثمان </v>
          </cell>
          <cell r="G246">
            <v>3</v>
          </cell>
          <cell r="H246">
            <v>3</v>
          </cell>
          <cell r="I246">
            <v>2003</v>
          </cell>
          <cell r="J246" t="str">
            <v>الجلفة </v>
          </cell>
          <cell r="K246" t="str">
            <v>2م4</v>
          </cell>
          <cell r="O246" t="str">
            <v>ذكر</v>
          </cell>
          <cell r="R246" t="str">
            <v>محمد</v>
          </cell>
          <cell r="S246" t="str">
            <v>بطال</v>
          </cell>
          <cell r="T246" t="str">
            <v>حي الظل الجميل 282/28</v>
          </cell>
          <cell r="AP246">
            <v>0</v>
          </cell>
        </row>
        <row r="247">
          <cell r="B247">
            <v>240</v>
          </cell>
          <cell r="C247">
            <v>8</v>
          </cell>
          <cell r="D247">
            <v>22</v>
          </cell>
          <cell r="E247" t="str">
            <v>غربي </v>
          </cell>
          <cell r="F247" t="str">
            <v>سعيد </v>
          </cell>
          <cell r="G247">
            <v>25</v>
          </cell>
          <cell r="H247">
            <v>8</v>
          </cell>
          <cell r="I247">
            <v>2003</v>
          </cell>
          <cell r="J247" t="str">
            <v>الجلفة </v>
          </cell>
          <cell r="K247" t="str">
            <v>2م4</v>
          </cell>
          <cell r="O247" t="str">
            <v>ذكر</v>
          </cell>
          <cell r="R247" t="str">
            <v>عبد السلام</v>
          </cell>
          <cell r="S247" t="str">
            <v>فلاح</v>
          </cell>
          <cell r="T247" t="str">
            <v>حي المسجد الجديد 29/7</v>
          </cell>
          <cell r="AP247">
            <v>0</v>
          </cell>
        </row>
        <row r="248">
          <cell r="B248">
            <v>241</v>
          </cell>
          <cell r="C248">
            <v>8</v>
          </cell>
          <cell r="D248">
            <v>23</v>
          </cell>
          <cell r="E248" t="str">
            <v>فرج </v>
          </cell>
          <cell r="F248" t="str">
            <v>شيماء سعدية </v>
          </cell>
          <cell r="G248">
            <v>20</v>
          </cell>
          <cell r="H248">
            <v>1</v>
          </cell>
          <cell r="I248">
            <v>2004</v>
          </cell>
          <cell r="J248" t="str">
            <v>مسعد </v>
          </cell>
          <cell r="K248" t="str">
            <v>2م4</v>
          </cell>
          <cell r="O248" t="str">
            <v>انثى</v>
          </cell>
          <cell r="R248" t="str">
            <v>محمد</v>
          </cell>
          <cell r="S248" t="str">
            <v>طبيب</v>
          </cell>
          <cell r="T248" t="str">
            <v>حي حساني عبد القادر</v>
          </cell>
          <cell r="AP248">
            <v>0</v>
          </cell>
        </row>
        <row r="249">
          <cell r="B249">
            <v>242</v>
          </cell>
          <cell r="C249">
            <v>8</v>
          </cell>
          <cell r="D249">
            <v>24</v>
          </cell>
          <cell r="E249" t="str">
            <v>قاسم</v>
          </cell>
          <cell r="F249" t="str">
            <v>سيف الدين</v>
          </cell>
          <cell r="G249">
            <v>30</v>
          </cell>
          <cell r="H249">
            <v>10</v>
          </cell>
          <cell r="I249">
            <v>2003</v>
          </cell>
          <cell r="J249" t="str">
            <v>الجلفة </v>
          </cell>
          <cell r="K249" t="str">
            <v>2م4</v>
          </cell>
          <cell r="O249" t="str">
            <v>ذكر</v>
          </cell>
          <cell r="R249" t="str">
            <v>رشيد</v>
          </cell>
          <cell r="S249" t="str">
            <v>/</v>
          </cell>
          <cell r="T249" t="str">
            <v>شارع الاستقلال 117/151</v>
          </cell>
          <cell r="AP249">
            <v>0</v>
          </cell>
        </row>
        <row r="250">
          <cell r="B250">
            <v>243</v>
          </cell>
          <cell r="C250">
            <v>8</v>
          </cell>
          <cell r="D250">
            <v>25</v>
          </cell>
          <cell r="E250" t="str">
            <v>قنيش</v>
          </cell>
          <cell r="F250" t="str">
            <v>فضيلة</v>
          </cell>
          <cell r="K250" t="str">
            <v>2م4</v>
          </cell>
          <cell r="M250" t="str">
            <v>وافد</v>
          </cell>
          <cell r="O250" t="str">
            <v>انثى</v>
          </cell>
          <cell r="AP250">
            <v>0</v>
          </cell>
        </row>
        <row r="251">
          <cell r="B251">
            <v>244</v>
          </cell>
          <cell r="C251">
            <v>8</v>
          </cell>
          <cell r="D251">
            <v>26</v>
          </cell>
          <cell r="E251" t="str">
            <v>قويسم</v>
          </cell>
          <cell r="F251" t="str">
            <v>فطيمة</v>
          </cell>
          <cell r="K251" t="str">
            <v>2م4</v>
          </cell>
          <cell r="M251" t="str">
            <v>وافد</v>
          </cell>
          <cell r="O251" t="str">
            <v>انثى</v>
          </cell>
          <cell r="AP251">
            <v>0</v>
          </cell>
        </row>
        <row r="252">
          <cell r="B252">
            <v>245</v>
          </cell>
          <cell r="C252">
            <v>8</v>
          </cell>
          <cell r="D252">
            <v>27</v>
          </cell>
          <cell r="E252" t="str">
            <v>كبير</v>
          </cell>
          <cell r="F252" t="str">
            <v>سيلاس</v>
          </cell>
          <cell r="G252">
            <v>22</v>
          </cell>
          <cell r="H252">
            <v>6</v>
          </cell>
          <cell r="I252">
            <v>2004</v>
          </cell>
          <cell r="J252" t="str">
            <v>عزازقة </v>
          </cell>
          <cell r="K252" t="str">
            <v>2م4</v>
          </cell>
          <cell r="O252" t="str">
            <v>ذكر</v>
          </cell>
          <cell r="R252" t="str">
            <v>عبد الكريم</v>
          </cell>
          <cell r="S252" t="str">
            <v>تاجر</v>
          </cell>
          <cell r="T252" t="str">
            <v>حي الظل الجميل 280/36</v>
          </cell>
          <cell r="AP252">
            <v>0</v>
          </cell>
        </row>
        <row r="253">
          <cell r="B253">
            <v>246</v>
          </cell>
          <cell r="C253">
            <v>8</v>
          </cell>
          <cell r="D253">
            <v>28</v>
          </cell>
          <cell r="E253" t="str">
            <v>كيدار </v>
          </cell>
          <cell r="F253" t="str">
            <v>اروى</v>
          </cell>
          <cell r="G253">
            <v>15</v>
          </cell>
          <cell r="H253">
            <v>10</v>
          </cell>
          <cell r="I253">
            <v>2003</v>
          </cell>
          <cell r="J253" t="str">
            <v>الجلفة </v>
          </cell>
          <cell r="K253" t="str">
            <v>2م4</v>
          </cell>
          <cell r="O253" t="str">
            <v>انثى</v>
          </cell>
          <cell r="R253" t="str">
            <v>احمد</v>
          </cell>
          <cell r="S253" t="str">
            <v>عامل</v>
          </cell>
          <cell r="T253" t="str">
            <v>حي الظل الجميل 280/16</v>
          </cell>
          <cell r="AP253">
            <v>0</v>
          </cell>
        </row>
        <row r="254">
          <cell r="B254">
            <v>247</v>
          </cell>
          <cell r="C254">
            <v>8</v>
          </cell>
          <cell r="D254">
            <v>29</v>
          </cell>
          <cell r="E254" t="str">
            <v>لبوخ </v>
          </cell>
          <cell r="F254" t="str">
            <v>احمد </v>
          </cell>
          <cell r="G254">
            <v>26</v>
          </cell>
          <cell r="H254">
            <v>6</v>
          </cell>
          <cell r="I254">
            <v>2003</v>
          </cell>
          <cell r="J254" t="str">
            <v>الجلفة </v>
          </cell>
          <cell r="K254" t="str">
            <v>2م4</v>
          </cell>
          <cell r="O254" t="str">
            <v>ذكر</v>
          </cell>
          <cell r="R254" t="str">
            <v>لخضر</v>
          </cell>
          <cell r="S254" t="str">
            <v>موظف</v>
          </cell>
          <cell r="T254" t="str">
            <v>حي الظل الجميل 287/10</v>
          </cell>
          <cell r="AP254">
            <v>0</v>
          </cell>
        </row>
        <row r="255">
          <cell r="B255">
            <v>248</v>
          </cell>
          <cell r="C255">
            <v>8</v>
          </cell>
          <cell r="D255">
            <v>30</v>
          </cell>
          <cell r="E255" t="str">
            <v>مد</v>
          </cell>
          <cell r="F255" t="str">
            <v>الحاج البشير</v>
          </cell>
          <cell r="G255">
            <v>17</v>
          </cell>
          <cell r="H255">
            <v>1</v>
          </cell>
          <cell r="I255">
            <v>2001</v>
          </cell>
          <cell r="J255" t="str">
            <v>الجلفة </v>
          </cell>
          <cell r="K255" t="str">
            <v>2م4</v>
          </cell>
          <cell r="O255" t="str">
            <v>ذكر</v>
          </cell>
          <cell r="R255" t="str">
            <v>ناصر</v>
          </cell>
          <cell r="S255" t="str">
            <v>متقاعد</v>
          </cell>
          <cell r="T255" t="str">
            <v>حي عين الشيح</v>
          </cell>
          <cell r="AP255">
            <v>0</v>
          </cell>
        </row>
        <row r="256">
          <cell r="B256">
            <v>249</v>
          </cell>
          <cell r="C256">
            <v>8</v>
          </cell>
          <cell r="D256">
            <v>31</v>
          </cell>
          <cell r="E256" t="str">
            <v>موفقي </v>
          </cell>
          <cell r="F256" t="str">
            <v>صابر ايوب</v>
          </cell>
          <cell r="K256" t="str">
            <v>2م4</v>
          </cell>
          <cell r="M256" t="str">
            <v>وافد</v>
          </cell>
          <cell r="O256" t="str">
            <v>ذكر</v>
          </cell>
          <cell r="AP256">
            <v>0</v>
          </cell>
        </row>
        <row r="257">
          <cell r="B257">
            <v>250</v>
          </cell>
          <cell r="C257">
            <v>8</v>
          </cell>
          <cell r="D257">
            <v>32</v>
          </cell>
          <cell r="E257" t="str">
            <v>هتهات </v>
          </cell>
          <cell r="F257" t="str">
            <v>ايمان نسرين </v>
          </cell>
          <cell r="G257">
            <v>12</v>
          </cell>
          <cell r="H257">
            <v>9</v>
          </cell>
          <cell r="I257">
            <v>2003</v>
          </cell>
          <cell r="J257" t="str">
            <v>الجلفة </v>
          </cell>
          <cell r="K257" t="str">
            <v>2م4</v>
          </cell>
          <cell r="O257" t="str">
            <v>انثى</v>
          </cell>
          <cell r="R257" t="str">
            <v>محمد</v>
          </cell>
          <cell r="S257" t="str">
            <v>موظف</v>
          </cell>
          <cell r="T257" t="str">
            <v>حي الاستقلال</v>
          </cell>
          <cell r="AP257">
            <v>0</v>
          </cell>
        </row>
        <row r="258">
          <cell r="B258">
            <v>251</v>
          </cell>
          <cell r="C258">
            <v>9</v>
          </cell>
          <cell r="D258">
            <v>1</v>
          </cell>
          <cell r="E258" t="str">
            <v>اخضر</v>
          </cell>
          <cell r="F258" t="str">
            <v>وفاء</v>
          </cell>
          <cell r="K258" t="str">
            <v>3م1</v>
          </cell>
          <cell r="M258" t="str">
            <v>وافد</v>
          </cell>
          <cell r="O258" t="str">
            <v>انثى</v>
          </cell>
          <cell r="AP258">
            <v>0</v>
          </cell>
        </row>
        <row r="259">
          <cell r="B259">
            <v>252</v>
          </cell>
          <cell r="C259">
            <v>9</v>
          </cell>
          <cell r="D259">
            <v>2</v>
          </cell>
          <cell r="E259" t="str">
            <v>الحاج موسى</v>
          </cell>
          <cell r="F259" t="str">
            <v>محمد</v>
          </cell>
          <cell r="G259">
            <v>14</v>
          </cell>
          <cell r="H259">
            <v>6</v>
          </cell>
          <cell r="I259">
            <v>2003</v>
          </cell>
          <cell r="J259" t="str">
            <v>غرداية</v>
          </cell>
          <cell r="K259" t="str">
            <v>3م1</v>
          </cell>
          <cell r="M259" t="str">
            <v>وافد</v>
          </cell>
          <cell r="O259" t="str">
            <v>ذكر</v>
          </cell>
          <cell r="R259" t="str">
            <v>عمر </v>
          </cell>
          <cell r="S259" t="str">
            <v>امين عام</v>
          </cell>
          <cell r="T259" t="str">
            <v>مقر الولاية</v>
          </cell>
          <cell r="AP259">
            <v>0</v>
          </cell>
        </row>
        <row r="260">
          <cell r="B260">
            <v>253</v>
          </cell>
          <cell r="C260">
            <v>9</v>
          </cell>
          <cell r="D260">
            <v>3</v>
          </cell>
          <cell r="E260" t="str">
            <v>بلفرد </v>
          </cell>
          <cell r="F260" t="str">
            <v>بشير </v>
          </cell>
          <cell r="G260">
            <v>5</v>
          </cell>
          <cell r="H260">
            <v>7</v>
          </cell>
          <cell r="I260">
            <v>2000</v>
          </cell>
          <cell r="J260" t="str">
            <v>الجلفة</v>
          </cell>
          <cell r="K260" t="str">
            <v>3م1</v>
          </cell>
          <cell r="O260" t="str">
            <v>ذكر</v>
          </cell>
          <cell r="R260" t="str">
            <v>نصر الدين</v>
          </cell>
          <cell r="S260" t="str">
            <v>استاذ</v>
          </cell>
          <cell r="T260" t="str">
            <v>حي شعباني</v>
          </cell>
          <cell r="AP260">
            <v>0</v>
          </cell>
        </row>
        <row r="261">
          <cell r="B261">
            <v>254</v>
          </cell>
          <cell r="C261">
            <v>9</v>
          </cell>
          <cell r="D261">
            <v>4</v>
          </cell>
          <cell r="E261" t="str">
            <v>بن سالم</v>
          </cell>
          <cell r="F261" t="str">
            <v>عزيزة مليسا</v>
          </cell>
          <cell r="G261">
            <v>25</v>
          </cell>
          <cell r="H261">
            <v>11</v>
          </cell>
          <cell r="I261">
            <v>2002</v>
          </cell>
          <cell r="J261" t="str">
            <v>القبة</v>
          </cell>
          <cell r="K261" t="str">
            <v>3م1</v>
          </cell>
          <cell r="O261" t="str">
            <v>انثى</v>
          </cell>
          <cell r="R261" t="str">
            <v>عزيز</v>
          </cell>
          <cell r="S261" t="str">
            <v>مسير </v>
          </cell>
          <cell r="T261" t="str">
            <v>حي حنيشي محمد 503/21</v>
          </cell>
          <cell r="AP261">
            <v>0</v>
          </cell>
        </row>
        <row r="262">
          <cell r="B262">
            <v>255</v>
          </cell>
          <cell r="C262">
            <v>9</v>
          </cell>
          <cell r="D262">
            <v>5</v>
          </cell>
          <cell r="E262" t="str">
            <v>بن سعدة</v>
          </cell>
          <cell r="F262" t="str">
            <v>بركاهم</v>
          </cell>
          <cell r="G262">
            <v>2</v>
          </cell>
          <cell r="H262">
            <v>3</v>
          </cell>
          <cell r="I262">
            <v>2001</v>
          </cell>
          <cell r="J262" t="str">
            <v>الجلفة</v>
          </cell>
          <cell r="K262" t="str">
            <v>3م1</v>
          </cell>
          <cell r="O262" t="str">
            <v>انثى</v>
          </cell>
          <cell r="R262" t="str">
            <v>الصيد</v>
          </cell>
          <cell r="S262" t="str">
            <v>موظف</v>
          </cell>
          <cell r="T262" t="str">
            <v>حي المسجد الجديد 326/136</v>
          </cell>
          <cell r="AP262">
            <v>0</v>
          </cell>
        </row>
        <row r="263">
          <cell r="B263">
            <v>256</v>
          </cell>
          <cell r="C263">
            <v>9</v>
          </cell>
          <cell r="D263">
            <v>6</v>
          </cell>
          <cell r="E263" t="str">
            <v>بن علية</v>
          </cell>
          <cell r="F263" t="str">
            <v>ايهاب مختار</v>
          </cell>
          <cell r="K263" t="str">
            <v>3م1</v>
          </cell>
          <cell r="M263" t="str">
            <v>وافد</v>
          </cell>
          <cell r="O263" t="str">
            <v>ذكر</v>
          </cell>
          <cell r="AP263">
            <v>0</v>
          </cell>
        </row>
        <row r="264">
          <cell r="B264">
            <v>257</v>
          </cell>
          <cell r="C264">
            <v>9</v>
          </cell>
          <cell r="D264">
            <v>7</v>
          </cell>
          <cell r="E264" t="str">
            <v>بوسري</v>
          </cell>
          <cell r="F264" t="str">
            <v>علي أيمن</v>
          </cell>
          <cell r="G264">
            <v>25</v>
          </cell>
          <cell r="H264">
            <v>9</v>
          </cell>
          <cell r="I264">
            <v>2002</v>
          </cell>
          <cell r="J264" t="str">
            <v>الجلفة</v>
          </cell>
          <cell r="K264" t="str">
            <v>3م1</v>
          </cell>
          <cell r="O264" t="str">
            <v>ذكر</v>
          </cell>
          <cell r="R264" t="str">
            <v>سليمان</v>
          </cell>
          <cell r="S264" t="str">
            <v>بطال</v>
          </cell>
          <cell r="T264" t="str">
            <v>حي المسجد الجديد 69/1014</v>
          </cell>
          <cell r="AP264">
            <v>0</v>
          </cell>
        </row>
        <row r="265">
          <cell r="B265">
            <v>258</v>
          </cell>
          <cell r="C265">
            <v>9</v>
          </cell>
          <cell r="D265">
            <v>8</v>
          </cell>
          <cell r="E265" t="str">
            <v>بومقواس</v>
          </cell>
          <cell r="F265" t="str">
            <v>عيشة</v>
          </cell>
          <cell r="G265">
            <v>20</v>
          </cell>
          <cell r="H265">
            <v>6</v>
          </cell>
          <cell r="I265">
            <v>2002</v>
          </cell>
          <cell r="J265" t="str">
            <v>الجلفة</v>
          </cell>
          <cell r="K265" t="str">
            <v>3م1</v>
          </cell>
          <cell r="O265" t="str">
            <v>انثى</v>
          </cell>
          <cell r="R265" t="str">
            <v>مسعود</v>
          </cell>
          <cell r="S265" t="str">
            <v>بطال</v>
          </cell>
          <cell r="T265" t="str">
            <v>حي المسجد الجديد 330/60 </v>
          </cell>
          <cell r="AP265">
            <v>0</v>
          </cell>
        </row>
        <row r="266">
          <cell r="B266">
            <v>259</v>
          </cell>
          <cell r="C266">
            <v>9</v>
          </cell>
          <cell r="D266">
            <v>9</v>
          </cell>
          <cell r="E266" t="str">
            <v>تواتي</v>
          </cell>
          <cell r="F266" t="str">
            <v>ريحانة رحاب</v>
          </cell>
          <cell r="G266">
            <v>6</v>
          </cell>
          <cell r="H266">
            <v>6</v>
          </cell>
          <cell r="I266">
            <v>2002</v>
          </cell>
          <cell r="J266" t="str">
            <v>الجلفة</v>
          </cell>
          <cell r="K266" t="str">
            <v>3م1</v>
          </cell>
          <cell r="O266" t="str">
            <v>انثى</v>
          </cell>
          <cell r="R266" t="str">
            <v>لخضر</v>
          </cell>
          <cell r="S266" t="str">
            <v>موظف</v>
          </cell>
          <cell r="T266" t="str">
            <v>حي المسجد الجديد 298/14</v>
          </cell>
          <cell r="AP266">
            <v>0</v>
          </cell>
        </row>
        <row r="267">
          <cell r="B267">
            <v>260</v>
          </cell>
          <cell r="C267">
            <v>9</v>
          </cell>
          <cell r="D267">
            <v>10</v>
          </cell>
          <cell r="E267" t="str">
            <v>تومي</v>
          </cell>
          <cell r="F267" t="str">
            <v>ابتسام</v>
          </cell>
          <cell r="G267">
            <v>11</v>
          </cell>
          <cell r="H267">
            <v>8</v>
          </cell>
          <cell r="I267">
            <v>2002</v>
          </cell>
          <cell r="J267" t="str">
            <v>الجلفة</v>
          </cell>
          <cell r="K267" t="str">
            <v>3م1</v>
          </cell>
          <cell r="O267" t="str">
            <v>انثى</v>
          </cell>
          <cell r="R267" t="str">
            <v>بولنوار</v>
          </cell>
          <cell r="S267" t="str">
            <v>تاجر</v>
          </cell>
          <cell r="T267" t="str">
            <v>نهج الاغواط 131/41</v>
          </cell>
          <cell r="AP267">
            <v>0</v>
          </cell>
        </row>
        <row r="268">
          <cell r="B268">
            <v>261</v>
          </cell>
          <cell r="C268">
            <v>9</v>
          </cell>
          <cell r="D268">
            <v>11</v>
          </cell>
          <cell r="E268" t="str">
            <v>جرعوب</v>
          </cell>
          <cell r="F268" t="str">
            <v>لزهاري</v>
          </cell>
          <cell r="G268">
            <v>18</v>
          </cell>
          <cell r="H268">
            <v>1</v>
          </cell>
          <cell r="I268">
            <v>2003</v>
          </cell>
          <cell r="J268" t="str">
            <v>مسعد</v>
          </cell>
          <cell r="K268" t="str">
            <v>3م1</v>
          </cell>
          <cell r="O268" t="str">
            <v>ذكر</v>
          </cell>
          <cell r="R268" t="str">
            <v>عبد الله</v>
          </cell>
          <cell r="S268" t="str">
            <v>مقاول</v>
          </cell>
          <cell r="T268" t="str">
            <v>حي الظل الجميل رقم14</v>
          </cell>
          <cell r="AP268">
            <v>0</v>
          </cell>
        </row>
        <row r="269">
          <cell r="B269">
            <v>262</v>
          </cell>
          <cell r="C269">
            <v>9</v>
          </cell>
          <cell r="D269">
            <v>12</v>
          </cell>
          <cell r="E269" t="str">
            <v>دهان</v>
          </cell>
          <cell r="F269" t="str">
            <v>مريم</v>
          </cell>
          <cell r="G269">
            <v>16</v>
          </cell>
          <cell r="H269">
            <v>8</v>
          </cell>
          <cell r="I269">
            <v>1999</v>
          </cell>
          <cell r="J269" t="str">
            <v>الجلفة</v>
          </cell>
          <cell r="K269" t="str">
            <v>3م1</v>
          </cell>
          <cell r="O269" t="str">
            <v>انثى</v>
          </cell>
          <cell r="R269" t="str">
            <v>عبد القادر</v>
          </cell>
          <cell r="S269" t="str">
            <v>عامل</v>
          </cell>
          <cell r="T269" t="str">
            <v>حي الظل الجميل 280/02</v>
          </cell>
          <cell r="AP269">
            <v>0</v>
          </cell>
        </row>
        <row r="270">
          <cell r="B270">
            <v>263</v>
          </cell>
          <cell r="C270">
            <v>9</v>
          </cell>
          <cell r="D270">
            <v>13</v>
          </cell>
          <cell r="E270" t="str">
            <v>زناتي</v>
          </cell>
          <cell r="F270" t="str">
            <v>كريم </v>
          </cell>
          <cell r="G270">
            <v>22</v>
          </cell>
          <cell r="H270">
            <v>9</v>
          </cell>
          <cell r="I270">
            <v>2001</v>
          </cell>
          <cell r="J270" t="str">
            <v>الجلفة</v>
          </cell>
          <cell r="K270" t="str">
            <v>3م1</v>
          </cell>
          <cell r="O270" t="str">
            <v>ذكر</v>
          </cell>
          <cell r="R270" t="str">
            <v>زناتي مسعوة</v>
          </cell>
          <cell r="S270" t="str">
            <v>/</v>
          </cell>
          <cell r="T270" t="str">
            <v>حي برنادة 194/1778</v>
          </cell>
          <cell r="AP270">
            <v>0</v>
          </cell>
        </row>
        <row r="271">
          <cell r="B271">
            <v>264</v>
          </cell>
          <cell r="C271">
            <v>9</v>
          </cell>
          <cell r="D271">
            <v>14</v>
          </cell>
          <cell r="E271" t="str">
            <v>سحنون</v>
          </cell>
          <cell r="F271" t="str">
            <v>البشير</v>
          </cell>
          <cell r="G271">
            <v>8</v>
          </cell>
          <cell r="H271">
            <v>7</v>
          </cell>
          <cell r="I271">
            <v>2002</v>
          </cell>
          <cell r="J271" t="str">
            <v>الجلفة</v>
          </cell>
          <cell r="K271" t="str">
            <v>3م1</v>
          </cell>
          <cell r="O271" t="str">
            <v>ذكر</v>
          </cell>
          <cell r="R271" t="str">
            <v>وليد</v>
          </cell>
          <cell r="S271" t="str">
            <v>بطال</v>
          </cell>
          <cell r="T271" t="str">
            <v>حي المسجد الجديد 1014/21</v>
          </cell>
          <cell r="AP271">
            <v>0</v>
          </cell>
        </row>
        <row r="272">
          <cell r="B272">
            <v>265</v>
          </cell>
          <cell r="C272">
            <v>9</v>
          </cell>
          <cell r="D272">
            <v>15</v>
          </cell>
          <cell r="E272" t="str">
            <v>سعدي</v>
          </cell>
          <cell r="F272" t="str">
            <v>هدى</v>
          </cell>
          <cell r="K272" t="str">
            <v>3م1</v>
          </cell>
          <cell r="M272" t="str">
            <v>وافد</v>
          </cell>
          <cell r="O272" t="str">
            <v>انثى</v>
          </cell>
          <cell r="AP272">
            <v>0</v>
          </cell>
        </row>
        <row r="273">
          <cell r="B273">
            <v>266</v>
          </cell>
          <cell r="C273">
            <v>9</v>
          </cell>
          <cell r="D273">
            <v>16</v>
          </cell>
          <cell r="E273" t="str">
            <v>سليماني</v>
          </cell>
          <cell r="F273" t="str">
            <v>عادل</v>
          </cell>
          <cell r="G273">
            <v>18</v>
          </cell>
          <cell r="H273">
            <v>11</v>
          </cell>
          <cell r="I273">
            <v>1999</v>
          </cell>
          <cell r="J273" t="str">
            <v>الجلفة</v>
          </cell>
          <cell r="K273" t="str">
            <v>3م1</v>
          </cell>
          <cell r="O273" t="str">
            <v>ذكر</v>
          </cell>
          <cell r="R273" t="str">
            <v>المبروك</v>
          </cell>
          <cell r="S273" t="str">
            <v>بطال</v>
          </cell>
          <cell r="T273" t="str">
            <v>حي المسجد الجديد</v>
          </cell>
          <cell r="AP273">
            <v>0</v>
          </cell>
        </row>
        <row r="274">
          <cell r="B274">
            <v>267</v>
          </cell>
          <cell r="C274">
            <v>9</v>
          </cell>
          <cell r="D274">
            <v>17</v>
          </cell>
          <cell r="E274" t="str">
            <v>عبد الرحيم</v>
          </cell>
          <cell r="F274" t="str">
            <v>موسى الفضل</v>
          </cell>
          <cell r="G274">
            <v>4</v>
          </cell>
          <cell r="H274">
            <v>11</v>
          </cell>
          <cell r="I274">
            <v>2001</v>
          </cell>
          <cell r="J274" t="str">
            <v>الجلفة</v>
          </cell>
          <cell r="K274" t="str">
            <v>3م1</v>
          </cell>
          <cell r="O274" t="str">
            <v>ذكر</v>
          </cell>
          <cell r="R274" t="str">
            <v>لخضر</v>
          </cell>
          <cell r="S274" t="str">
            <v>موظف</v>
          </cell>
          <cell r="T274" t="str">
            <v>حي بوتريفيس رقم 6</v>
          </cell>
          <cell r="AP274">
            <v>0</v>
          </cell>
        </row>
        <row r="275">
          <cell r="B275">
            <v>268</v>
          </cell>
          <cell r="C275">
            <v>9</v>
          </cell>
          <cell r="D275">
            <v>18</v>
          </cell>
          <cell r="E275" t="str">
            <v>عبدة </v>
          </cell>
          <cell r="F275" t="str">
            <v>رحاب</v>
          </cell>
          <cell r="G275">
            <v>18</v>
          </cell>
          <cell r="H275">
            <v>6</v>
          </cell>
          <cell r="I275">
            <v>2002</v>
          </cell>
          <cell r="J275" t="str">
            <v>الجلفة</v>
          </cell>
          <cell r="K275" t="str">
            <v>3م1</v>
          </cell>
          <cell r="O275" t="str">
            <v>انثى</v>
          </cell>
          <cell r="R275" t="str">
            <v>فاتح</v>
          </cell>
          <cell r="S275" t="str">
            <v>موظف</v>
          </cell>
          <cell r="T275" t="str">
            <v>حي فلسطين</v>
          </cell>
          <cell r="AP275">
            <v>0</v>
          </cell>
        </row>
        <row r="276">
          <cell r="B276">
            <v>269</v>
          </cell>
          <cell r="C276">
            <v>9</v>
          </cell>
          <cell r="D276">
            <v>19</v>
          </cell>
          <cell r="E276" t="str">
            <v>عبيكشي</v>
          </cell>
          <cell r="F276" t="str">
            <v>عائشة</v>
          </cell>
          <cell r="G276">
            <v>22</v>
          </cell>
          <cell r="H276">
            <v>7</v>
          </cell>
          <cell r="I276">
            <v>2002</v>
          </cell>
          <cell r="J276" t="str">
            <v>الجلفة</v>
          </cell>
          <cell r="K276" t="str">
            <v>3م1</v>
          </cell>
          <cell r="O276" t="str">
            <v>انثى</v>
          </cell>
          <cell r="R276" t="str">
            <v>علي </v>
          </cell>
          <cell r="S276" t="str">
            <v>عامل</v>
          </cell>
          <cell r="T276" t="str">
            <v>حي بربيح عمارة04/28</v>
          </cell>
          <cell r="AP276">
            <v>0</v>
          </cell>
        </row>
        <row r="277">
          <cell r="B277">
            <v>270</v>
          </cell>
          <cell r="C277">
            <v>9</v>
          </cell>
          <cell r="D277">
            <v>20</v>
          </cell>
          <cell r="E277" t="str">
            <v>علية</v>
          </cell>
          <cell r="F277" t="str">
            <v>عبير هبة</v>
          </cell>
          <cell r="G277">
            <v>1</v>
          </cell>
          <cell r="H277">
            <v>1</v>
          </cell>
          <cell r="I277">
            <v>2003</v>
          </cell>
          <cell r="J277" t="str">
            <v>الجلفة</v>
          </cell>
          <cell r="K277" t="str">
            <v>3م1</v>
          </cell>
          <cell r="O277" t="str">
            <v>انثى</v>
          </cell>
          <cell r="R277" t="str">
            <v>محمد</v>
          </cell>
          <cell r="S277" t="str">
            <v>موظف</v>
          </cell>
          <cell r="T277" t="str">
            <v>شارع براهيمي عبد الله</v>
          </cell>
          <cell r="AP277">
            <v>0</v>
          </cell>
        </row>
        <row r="278">
          <cell r="B278">
            <v>271</v>
          </cell>
          <cell r="C278">
            <v>9</v>
          </cell>
          <cell r="D278">
            <v>21</v>
          </cell>
          <cell r="E278" t="str">
            <v>عمران</v>
          </cell>
          <cell r="F278" t="str">
            <v>محمد علاء الدين</v>
          </cell>
          <cell r="K278" t="str">
            <v>3م1</v>
          </cell>
          <cell r="M278" t="str">
            <v>وافد</v>
          </cell>
          <cell r="O278" t="str">
            <v>ذكر</v>
          </cell>
          <cell r="AP278">
            <v>0</v>
          </cell>
        </row>
        <row r="279">
          <cell r="B279">
            <v>272</v>
          </cell>
          <cell r="C279">
            <v>9</v>
          </cell>
          <cell r="D279">
            <v>22</v>
          </cell>
          <cell r="E279" t="str">
            <v>عياشي</v>
          </cell>
          <cell r="F279" t="str">
            <v>محمد علي</v>
          </cell>
          <cell r="K279" t="str">
            <v>3م1</v>
          </cell>
          <cell r="M279" t="str">
            <v>وافد</v>
          </cell>
          <cell r="O279" t="str">
            <v>ذكر</v>
          </cell>
          <cell r="AP279">
            <v>0</v>
          </cell>
        </row>
        <row r="280">
          <cell r="B280">
            <v>273</v>
          </cell>
          <cell r="C280">
            <v>9</v>
          </cell>
          <cell r="D280">
            <v>23</v>
          </cell>
          <cell r="E280" t="str">
            <v>غربي</v>
          </cell>
          <cell r="F280" t="str">
            <v>هيشام</v>
          </cell>
          <cell r="K280" t="str">
            <v>3م1</v>
          </cell>
          <cell r="M280" t="str">
            <v>وافد</v>
          </cell>
          <cell r="O280" t="str">
            <v>ذكر</v>
          </cell>
          <cell r="AP280">
            <v>0</v>
          </cell>
        </row>
        <row r="281">
          <cell r="B281">
            <v>274</v>
          </cell>
          <cell r="C281">
            <v>9</v>
          </cell>
          <cell r="D281">
            <v>24</v>
          </cell>
          <cell r="E281" t="str">
            <v>فرحات</v>
          </cell>
          <cell r="F281" t="str">
            <v>روميسة نور الهدي</v>
          </cell>
          <cell r="G281">
            <v>28</v>
          </cell>
          <cell r="H281">
            <v>7</v>
          </cell>
          <cell r="I281">
            <v>2002</v>
          </cell>
          <cell r="J281" t="str">
            <v>الجلفة</v>
          </cell>
          <cell r="K281" t="str">
            <v>3م1</v>
          </cell>
          <cell r="O281" t="str">
            <v>انثى</v>
          </cell>
          <cell r="AP281">
            <v>0</v>
          </cell>
        </row>
        <row r="282">
          <cell r="B282">
            <v>275</v>
          </cell>
          <cell r="C282">
            <v>9</v>
          </cell>
          <cell r="D282">
            <v>25</v>
          </cell>
          <cell r="E282" t="str">
            <v>فيلالي </v>
          </cell>
          <cell r="F282" t="str">
            <v>أشرف</v>
          </cell>
          <cell r="G282">
            <v>11</v>
          </cell>
          <cell r="H282">
            <v>8</v>
          </cell>
          <cell r="I282">
            <v>1999</v>
          </cell>
          <cell r="J282" t="str">
            <v>الجلفة</v>
          </cell>
          <cell r="K282" t="str">
            <v>3م1</v>
          </cell>
          <cell r="O282" t="str">
            <v>ذكر</v>
          </cell>
          <cell r="R282" t="str">
            <v>لخضر</v>
          </cell>
          <cell r="S282" t="str">
            <v>بطال</v>
          </cell>
          <cell r="T282" t="str">
            <v>حي المسجد الجديد 303</v>
          </cell>
          <cell r="AP282">
            <v>0</v>
          </cell>
        </row>
        <row r="283">
          <cell r="B283">
            <v>276</v>
          </cell>
          <cell r="C283">
            <v>9</v>
          </cell>
          <cell r="D283">
            <v>26</v>
          </cell>
          <cell r="E283" t="str">
            <v>قادري</v>
          </cell>
          <cell r="F283" t="str">
            <v>حمزة حسام الدين</v>
          </cell>
          <cell r="K283" t="str">
            <v>3م1</v>
          </cell>
          <cell r="M283" t="str">
            <v>وافد</v>
          </cell>
          <cell r="O283" t="str">
            <v>ذكر</v>
          </cell>
          <cell r="AP283">
            <v>0</v>
          </cell>
        </row>
        <row r="284">
          <cell r="B284">
            <v>277</v>
          </cell>
          <cell r="C284">
            <v>9</v>
          </cell>
          <cell r="D284">
            <v>27</v>
          </cell>
          <cell r="E284" t="str">
            <v>قرماط</v>
          </cell>
          <cell r="F284" t="str">
            <v>آية كريمة</v>
          </cell>
          <cell r="G284">
            <v>26</v>
          </cell>
          <cell r="H284">
            <v>4</v>
          </cell>
          <cell r="I284">
            <v>2002</v>
          </cell>
          <cell r="J284" t="str">
            <v>الجلفة</v>
          </cell>
          <cell r="K284" t="str">
            <v>3م1</v>
          </cell>
          <cell r="O284" t="str">
            <v>انثى</v>
          </cell>
          <cell r="R284" t="str">
            <v>خالد</v>
          </cell>
          <cell r="S284" t="str">
            <v>مهندس</v>
          </cell>
          <cell r="T284" t="str">
            <v>شارع حساني عبد القدر رقم 10</v>
          </cell>
          <cell r="AP284">
            <v>0</v>
          </cell>
        </row>
        <row r="285">
          <cell r="B285">
            <v>278</v>
          </cell>
          <cell r="C285">
            <v>9</v>
          </cell>
          <cell r="D285">
            <v>28</v>
          </cell>
          <cell r="E285" t="str">
            <v>قريش</v>
          </cell>
          <cell r="F285" t="str">
            <v>شروق مريم</v>
          </cell>
          <cell r="G285">
            <v>3</v>
          </cell>
          <cell r="H285">
            <v>11</v>
          </cell>
          <cell r="I285">
            <v>2001</v>
          </cell>
          <cell r="J285" t="str">
            <v>الجلفة</v>
          </cell>
          <cell r="K285" t="str">
            <v>3م1</v>
          </cell>
          <cell r="O285" t="str">
            <v>انثى</v>
          </cell>
          <cell r="R285" t="str">
            <v>بن سالم</v>
          </cell>
          <cell r="S285" t="str">
            <v>بطال</v>
          </cell>
          <cell r="T285" t="str">
            <v>شلرع بن عيسى دحمان 193/17</v>
          </cell>
          <cell r="AP285">
            <v>0</v>
          </cell>
        </row>
        <row r="286">
          <cell r="B286">
            <v>279</v>
          </cell>
          <cell r="C286">
            <v>9</v>
          </cell>
          <cell r="D286">
            <v>29</v>
          </cell>
          <cell r="E286" t="str">
            <v>كيحول </v>
          </cell>
          <cell r="F286" t="str">
            <v>عماد</v>
          </cell>
          <cell r="K286" t="str">
            <v>3م1</v>
          </cell>
          <cell r="M286" t="str">
            <v>وافد</v>
          </cell>
          <cell r="O286" t="str">
            <v>ذكر</v>
          </cell>
          <cell r="AP286">
            <v>0</v>
          </cell>
        </row>
        <row r="287">
          <cell r="B287">
            <v>280</v>
          </cell>
          <cell r="C287">
            <v>9</v>
          </cell>
          <cell r="D287">
            <v>30</v>
          </cell>
          <cell r="E287" t="str">
            <v>مختاري</v>
          </cell>
          <cell r="F287" t="str">
            <v>خديجة ياسمين</v>
          </cell>
          <cell r="G287">
            <v>28</v>
          </cell>
          <cell r="H287">
            <v>10</v>
          </cell>
          <cell r="I287">
            <v>2002</v>
          </cell>
          <cell r="J287" t="str">
            <v>عين وسارة</v>
          </cell>
          <cell r="K287" t="str">
            <v>3م1</v>
          </cell>
          <cell r="O287" t="str">
            <v>انثى</v>
          </cell>
          <cell r="R287" t="str">
            <v>مراد</v>
          </cell>
          <cell r="S287" t="str">
            <v>محامي</v>
          </cell>
          <cell r="T287" t="str">
            <v>حي عين الشيح 103/18</v>
          </cell>
          <cell r="AP287">
            <v>0</v>
          </cell>
        </row>
        <row r="288">
          <cell r="B288">
            <v>281</v>
          </cell>
          <cell r="C288">
            <v>9</v>
          </cell>
          <cell r="D288">
            <v>31</v>
          </cell>
          <cell r="E288" t="str">
            <v>نواري</v>
          </cell>
          <cell r="F288" t="str">
            <v>إلياس</v>
          </cell>
          <cell r="G288">
            <v>25</v>
          </cell>
          <cell r="H288">
            <v>7</v>
          </cell>
          <cell r="I288">
            <v>2002</v>
          </cell>
          <cell r="J288" t="str">
            <v>الجلفة</v>
          </cell>
          <cell r="K288" t="str">
            <v>3م1</v>
          </cell>
          <cell r="O288" t="str">
            <v>ذكر</v>
          </cell>
          <cell r="R288" t="str">
            <v>لخضر</v>
          </cell>
          <cell r="S288" t="str">
            <v>متقاعد</v>
          </cell>
          <cell r="T288" t="str">
            <v>ابتدائية المركزية</v>
          </cell>
          <cell r="AP288">
            <v>0</v>
          </cell>
        </row>
        <row r="289">
          <cell r="B289">
            <v>282</v>
          </cell>
          <cell r="C289">
            <v>9</v>
          </cell>
          <cell r="D289">
            <v>32</v>
          </cell>
          <cell r="E289" t="str">
            <v>يبرير</v>
          </cell>
          <cell r="F289" t="str">
            <v>منيرة</v>
          </cell>
          <cell r="G289">
            <v>8</v>
          </cell>
          <cell r="H289">
            <v>10</v>
          </cell>
          <cell r="I289">
            <v>2002</v>
          </cell>
          <cell r="J289" t="str">
            <v>الجلفة</v>
          </cell>
          <cell r="K289" t="str">
            <v>3م1</v>
          </cell>
          <cell r="O289" t="str">
            <v>انثى</v>
          </cell>
          <cell r="R289" t="str">
            <v>محمد</v>
          </cell>
          <cell r="S289" t="str">
            <v>متقاعد</v>
          </cell>
          <cell r="T289" t="str">
            <v>حي المسجد الجديد 330/06</v>
          </cell>
          <cell r="AP289">
            <v>0</v>
          </cell>
        </row>
        <row r="290">
          <cell r="B290">
            <v>283</v>
          </cell>
          <cell r="C290">
            <v>9</v>
          </cell>
          <cell r="D290">
            <v>33</v>
          </cell>
          <cell r="E290" t="str">
            <v>يلوز</v>
          </cell>
          <cell r="F290" t="str">
            <v>عبد الرؤوف زكريا</v>
          </cell>
          <cell r="G290">
            <v>24</v>
          </cell>
          <cell r="H290">
            <v>1</v>
          </cell>
          <cell r="I290">
            <v>2002</v>
          </cell>
          <cell r="J290" t="str">
            <v>الجلفة</v>
          </cell>
          <cell r="K290" t="str">
            <v>3م1</v>
          </cell>
          <cell r="O290" t="str">
            <v>ذكر</v>
          </cell>
          <cell r="R290" t="str">
            <v>بلقاسم</v>
          </cell>
          <cell r="S290" t="str">
            <v>موظف</v>
          </cell>
          <cell r="T290" t="str">
            <v>حي ساحة بوضياف 04/73</v>
          </cell>
          <cell r="AP290">
            <v>0</v>
          </cell>
        </row>
        <row r="291">
          <cell r="B291">
            <v>284</v>
          </cell>
          <cell r="C291">
            <v>9</v>
          </cell>
          <cell r="D291">
            <v>34</v>
          </cell>
          <cell r="E291" t="str">
            <v>يونسي</v>
          </cell>
          <cell r="F291" t="str">
            <v>محمد نوفل</v>
          </cell>
          <cell r="G291">
            <v>22</v>
          </cell>
          <cell r="H291">
            <v>8</v>
          </cell>
          <cell r="I291">
            <v>2002</v>
          </cell>
          <cell r="J291" t="str">
            <v>الجلفة</v>
          </cell>
          <cell r="K291" t="str">
            <v>3م1</v>
          </cell>
          <cell r="O291" t="str">
            <v>ذكر</v>
          </cell>
          <cell r="R291" t="str">
            <v>محمد ناصر</v>
          </cell>
          <cell r="S291" t="str">
            <v>بطال</v>
          </cell>
          <cell r="T291" t="str">
            <v>حي الظل الجميل 280</v>
          </cell>
          <cell r="AP291">
            <v>0</v>
          </cell>
        </row>
        <row r="292">
          <cell r="B292">
            <v>285</v>
          </cell>
          <cell r="C292">
            <v>9</v>
          </cell>
          <cell r="D292">
            <v>35</v>
          </cell>
          <cell r="E292" t="str">
            <v>يونسي</v>
          </cell>
          <cell r="F292" t="str">
            <v>يوسف عبد الوهاب</v>
          </cell>
          <cell r="K292" t="str">
            <v>3م1</v>
          </cell>
          <cell r="M292" t="str">
            <v>وافد</v>
          </cell>
          <cell r="O292" t="str">
            <v>ذكر</v>
          </cell>
          <cell r="AP292">
            <v>0</v>
          </cell>
        </row>
        <row r="293">
          <cell r="B293">
            <v>286</v>
          </cell>
          <cell r="C293">
            <v>10</v>
          </cell>
          <cell r="D293">
            <v>1</v>
          </cell>
          <cell r="E293" t="str">
            <v>الراقد</v>
          </cell>
          <cell r="F293" t="str">
            <v>مليكة ابتهال</v>
          </cell>
          <cell r="G293">
            <v>26</v>
          </cell>
          <cell r="H293">
            <v>3</v>
          </cell>
          <cell r="I293">
            <v>2002</v>
          </cell>
          <cell r="J293" t="str">
            <v>الجلفة</v>
          </cell>
          <cell r="K293" t="str">
            <v>3م2</v>
          </cell>
          <cell r="O293" t="str">
            <v>انثى</v>
          </cell>
          <cell r="R293" t="str">
            <v>تريش ام الخير</v>
          </cell>
          <cell r="S293" t="str">
            <v>/</v>
          </cell>
          <cell r="T293" t="str">
            <v>المركز الفلاحي</v>
          </cell>
          <cell r="AP293">
            <v>0</v>
          </cell>
        </row>
        <row r="294">
          <cell r="B294">
            <v>287</v>
          </cell>
          <cell r="C294">
            <v>10</v>
          </cell>
          <cell r="D294">
            <v>2</v>
          </cell>
          <cell r="E294" t="str">
            <v>العقون</v>
          </cell>
          <cell r="F294" t="str">
            <v>بسمة</v>
          </cell>
          <cell r="K294" t="str">
            <v>3م2</v>
          </cell>
          <cell r="M294" t="str">
            <v>وافد</v>
          </cell>
          <cell r="O294" t="str">
            <v>انثى</v>
          </cell>
          <cell r="AP294">
            <v>0</v>
          </cell>
        </row>
        <row r="295">
          <cell r="B295">
            <v>288</v>
          </cell>
          <cell r="C295">
            <v>10</v>
          </cell>
          <cell r="D295">
            <v>3</v>
          </cell>
          <cell r="E295" t="str">
            <v>بشار </v>
          </cell>
          <cell r="F295" t="str">
            <v>لبني منا شروق</v>
          </cell>
          <cell r="G295">
            <v>1</v>
          </cell>
          <cell r="H295">
            <v>5</v>
          </cell>
          <cell r="I295">
            <v>2002</v>
          </cell>
          <cell r="J295" t="str">
            <v>الجلفة</v>
          </cell>
          <cell r="K295" t="str">
            <v>3م2</v>
          </cell>
          <cell r="O295" t="str">
            <v>انثى</v>
          </cell>
          <cell r="R295" t="str">
            <v>احمد</v>
          </cell>
          <cell r="S295" t="str">
            <v>محاسب</v>
          </cell>
          <cell r="AP295">
            <v>0</v>
          </cell>
        </row>
        <row r="296">
          <cell r="B296">
            <v>289</v>
          </cell>
          <cell r="C296">
            <v>10</v>
          </cell>
          <cell r="D296">
            <v>4</v>
          </cell>
          <cell r="E296" t="str">
            <v>بن رعاد </v>
          </cell>
          <cell r="F296" t="str">
            <v>مليكة</v>
          </cell>
          <cell r="G296">
            <v>4</v>
          </cell>
          <cell r="H296">
            <v>8</v>
          </cell>
          <cell r="I296">
            <v>2002</v>
          </cell>
          <cell r="J296" t="str">
            <v>الجلفة</v>
          </cell>
          <cell r="K296" t="str">
            <v>3م2</v>
          </cell>
          <cell r="O296" t="str">
            <v>انثى</v>
          </cell>
          <cell r="R296" t="str">
            <v>عبد القادر</v>
          </cell>
          <cell r="S296" t="str">
            <v>اعمال حرة</v>
          </cell>
          <cell r="T296" t="str">
            <v>حي الظل الجميل 20/05</v>
          </cell>
          <cell r="AP296">
            <v>0</v>
          </cell>
        </row>
        <row r="297">
          <cell r="B297">
            <v>290</v>
          </cell>
          <cell r="C297">
            <v>10</v>
          </cell>
          <cell r="D297">
            <v>5</v>
          </cell>
          <cell r="E297" t="str">
            <v>بن عطية</v>
          </cell>
          <cell r="F297" t="str">
            <v>دالية</v>
          </cell>
          <cell r="K297" t="str">
            <v>3م2</v>
          </cell>
          <cell r="O297" t="str">
            <v>انثى</v>
          </cell>
          <cell r="AP297">
            <v>0</v>
          </cell>
        </row>
        <row r="298">
          <cell r="B298">
            <v>291</v>
          </cell>
          <cell r="C298">
            <v>10</v>
          </cell>
          <cell r="D298">
            <v>6</v>
          </cell>
          <cell r="E298" t="str">
            <v>بن عيسى</v>
          </cell>
          <cell r="F298" t="str">
            <v>فاطمة</v>
          </cell>
          <cell r="G298">
            <v>15</v>
          </cell>
          <cell r="H298">
            <v>4</v>
          </cell>
          <cell r="I298">
            <v>2002</v>
          </cell>
          <cell r="J298" t="str">
            <v>الجلفة</v>
          </cell>
          <cell r="K298" t="str">
            <v>3م2</v>
          </cell>
          <cell r="O298" t="str">
            <v>انثى</v>
          </cell>
          <cell r="R298" t="str">
            <v>قصير مريم</v>
          </cell>
          <cell r="S298" t="str">
            <v>/</v>
          </cell>
          <cell r="T298" t="str">
            <v>حي الستشفى 165/13</v>
          </cell>
          <cell r="AP298">
            <v>0</v>
          </cell>
        </row>
        <row r="299">
          <cell r="B299">
            <v>292</v>
          </cell>
          <cell r="C299">
            <v>10</v>
          </cell>
          <cell r="D299">
            <v>7</v>
          </cell>
          <cell r="E299" t="str">
            <v>بن نصر </v>
          </cell>
          <cell r="F299" t="str">
            <v>نور الهدى</v>
          </cell>
          <cell r="G299">
            <v>31</v>
          </cell>
          <cell r="H299">
            <v>7</v>
          </cell>
          <cell r="I299">
            <v>2002</v>
          </cell>
          <cell r="J299" t="str">
            <v>قسنطينة</v>
          </cell>
          <cell r="K299" t="str">
            <v>3م2</v>
          </cell>
          <cell r="O299" t="str">
            <v>انثى</v>
          </cell>
          <cell r="R299" t="str">
            <v>مصباح</v>
          </cell>
          <cell r="S299" t="str">
            <v>مهندس</v>
          </cell>
          <cell r="T299" t="str">
            <v>حي الظل الجميل 10/10</v>
          </cell>
          <cell r="AP299">
            <v>0</v>
          </cell>
        </row>
        <row r="300">
          <cell r="B300">
            <v>293</v>
          </cell>
          <cell r="C300">
            <v>10</v>
          </cell>
          <cell r="D300">
            <v>8</v>
          </cell>
          <cell r="E300" t="str">
            <v>بوذريع</v>
          </cell>
          <cell r="F300" t="str">
            <v>إلياس عبد الرحمان</v>
          </cell>
          <cell r="G300">
            <v>26</v>
          </cell>
          <cell r="H300">
            <v>8</v>
          </cell>
          <cell r="I300">
            <v>2002</v>
          </cell>
          <cell r="J300" t="str">
            <v>الجلفة</v>
          </cell>
          <cell r="K300" t="str">
            <v>3م2</v>
          </cell>
          <cell r="O300" t="str">
            <v>ذكر</v>
          </cell>
          <cell r="R300" t="str">
            <v>عدة</v>
          </cell>
          <cell r="S300" t="str">
            <v>استاذ</v>
          </cell>
          <cell r="T300" t="str">
            <v>مدرسة شبه الطبي</v>
          </cell>
          <cell r="AP300">
            <v>0</v>
          </cell>
        </row>
        <row r="301">
          <cell r="B301">
            <v>294</v>
          </cell>
          <cell r="C301">
            <v>10</v>
          </cell>
          <cell r="D301">
            <v>9</v>
          </cell>
          <cell r="E301" t="str">
            <v>بولنوار</v>
          </cell>
          <cell r="F301" t="str">
            <v>نهلة نورهان</v>
          </cell>
          <cell r="G301">
            <v>2</v>
          </cell>
          <cell r="H301">
            <v>4</v>
          </cell>
          <cell r="I301">
            <v>2002</v>
          </cell>
          <cell r="J301" t="str">
            <v>الجلفة</v>
          </cell>
          <cell r="K301" t="str">
            <v>3م2</v>
          </cell>
          <cell r="O301" t="str">
            <v>انثى</v>
          </cell>
          <cell r="R301" t="str">
            <v>مصطفى</v>
          </cell>
          <cell r="S301" t="str">
            <v>فلاح</v>
          </cell>
          <cell r="T301" t="str">
            <v>شارع الخلفاء 119/52</v>
          </cell>
          <cell r="AP301">
            <v>0</v>
          </cell>
        </row>
        <row r="302">
          <cell r="B302">
            <v>295</v>
          </cell>
          <cell r="C302">
            <v>10</v>
          </cell>
          <cell r="D302">
            <v>10</v>
          </cell>
          <cell r="E302" t="str">
            <v>بولنوار</v>
          </cell>
          <cell r="F302" t="str">
            <v>نجلاء نورمان</v>
          </cell>
          <cell r="G302">
            <v>2</v>
          </cell>
          <cell r="H302">
            <v>4</v>
          </cell>
          <cell r="I302">
            <v>2002</v>
          </cell>
          <cell r="J302" t="str">
            <v>الجلفة</v>
          </cell>
          <cell r="K302" t="str">
            <v>3م2</v>
          </cell>
          <cell r="O302" t="str">
            <v>انثى</v>
          </cell>
          <cell r="R302" t="str">
            <v>مصطفى</v>
          </cell>
          <cell r="S302" t="str">
            <v>فلاح</v>
          </cell>
          <cell r="T302" t="str">
            <v>شارع الخلفاء 119/52</v>
          </cell>
          <cell r="AP302">
            <v>0</v>
          </cell>
        </row>
        <row r="303">
          <cell r="B303">
            <v>296</v>
          </cell>
          <cell r="C303">
            <v>10</v>
          </cell>
          <cell r="D303">
            <v>11</v>
          </cell>
          <cell r="E303" t="str">
            <v>تفاح </v>
          </cell>
          <cell r="F303" t="str">
            <v>محمد</v>
          </cell>
          <cell r="K303" t="str">
            <v>3م2</v>
          </cell>
          <cell r="M303" t="str">
            <v>وافد</v>
          </cell>
          <cell r="O303" t="str">
            <v>ذكر</v>
          </cell>
          <cell r="AP303">
            <v>0</v>
          </cell>
        </row>
        <row r="304">
          <cell r="B304">
            <v>297</v>
          </cell>
          <cell r="C304">
            <v>10</v>
          </cell>
          <cell r="D304">
            <v>12</v>
          </cell>
          <cell r="E304" t="str">
            <v>تومي</v>
          </cell>
          <cell r="F304" t="str">
            <v>هديل فاتن</v>
          </cell>
          <cell r="G304">
            <v>13</v>
          </cell>
          <cell r="H304">
            <v>11</v>
          </cell>
          <cell r="I304">
            <v>2003</v>
          </cell>
          <cell r="J304" t="str">
            <v>الجلفة</v>
          </cell>
          <cell r="K304" t="str">
            <v>3م2</v>
          </cell>
          <cell r="O304" t="str">
            <v>انثى</v>
          </cell>
          <cell r="R304" t="str">
            <v>جنيدي</v>
          </cell>
          <cell r="S304" t="str">
            <v>تاجر</v>
          </cell>
          <cell r="T304" t="str">
            <v>شارع الشهداء 135</v>
          </cell>
          <cell r="AP304">
            <v>0</v>
          </cell>
        </row>
        <row r="305">
          <cell r="B305">
            <v>298</v>
          </cell>
          <cell r="C305">
            <v>10</v>
          </cell>
          <cell r="D305">
            <v>13</v>
          </cell>
          <cell r="E305" t="str">
            <v>حبيطة</v>
          </cell>
          <cell r="F305" t="str">
            <v>مختار محمد</v>
          </cell>
          <cell r="G305">
            <v>2</v>
          </cell>
          <cell r="H305">
            <v>4</v>
          </cell>
          <cell r="I305">
            <v>2002</v>
          </cell>
          <cell r="J305" t="str">
            <v>الجلفة</v>
          </cell>
          <cell r="K305" t="str">
            <v>3م2</v>
          </cell>
          <cell r="O305" t="str">
            <v>ذكر</v>
          </cell>
          <cell r="R305" t="str">
            <v>لخضر</v>
          </cell>
          <cell r="S305" t="str">
            <v>ممرض</v>
          </cell>
          <cell r="T305" t="str">
            <v>حي المسجد الجديد 340/62</v>
          </cell>
          <cell r="AP305">
            <v>0</v>
          </cell>
        </row>
        <row r="306">
          <cell r="B306">
            <v>299</v>
          </cell>
          <cell r="C306">
            <v>10</v>
          </cell>
          <cell r="D306">
            <v>14</v>
          </cell>
          <cell r="E306" t="str">
            <v>حلاسة</v>
          </cell>
          <cell r="F306" t="str">
            <v>محمد</v>
          </cell>
          <cell r="K306" t="str">
            <v>3م2</v>
          </cell>
          <cell r="M306" t="str">
            <v>وافد</v>
          </cell>
          <cell r="O306" t="str">
            <v>ذكر</v>
          </cell>
          <cell r="AP306">
            <v>0</v>
          </cell>
        </row>
        <row r="307">
          <cell r="B307">
            <v>300</v>
          </cell>
          <cell r="C307">
            <v>10</v>
          </cell>
          <cell r="D307">
            <v>15</v>
          </cell>
          <cell r="E307" t="str">
            <v>خنين</v>
          </cell>
          <cell r="F307" t="str">
            <v>عبد الرحمان السديسي</v>
          </cell>
          <cell r="G307">
            <v>19</v>
          </cell>
          <cell r="H307">
            <v>2</v>
          </cell>
          <cell r="I307">
            <v>2002</v>
          </cell>
          <cell r="J307" t="str">
            <v>الجلفة</v>
          </cell>
          <cell r="K307" t="str">
            <v>3م2</v>
          </cell>
          <cell r="O307" t="str">
            <v>ذكر</v>
          </cell>
          <cell r="R307" t="str">
            <v>ايوب</v>
          </cell>
          <cell r="S307" t="str">
            <v>تاجر</v>
          </cell>
          <cell r="T307" t="str">
            <v>شارع براهيمي عبد الله </v>
          </cell>
          <cell r="AP307">
            <v>0</v>
          </cell>
        </row>
        <row r="308">
          <cell r="B308">
            <v>301</v>
          </cell>
          <cell r="C308">
            <v>10</v>
          </cell>
          <cell r="D308">
            <v>16</v>
          </cell>
          <cell r="E308" t="str">
            <v>راقع</v>
          </cell>
          <cell r="F308" t="str">
            <v>نايل فتحي</v>
          </cell>
          <cell r="K308" t="str">
            <v>3م2</v>
          </cell>
          <cell r="M308" t="str">
            <v>وافد</v>
          </cell>
          <cell r="O308" t="str">
            <v>ذكر</v>
          </cell>
          <cell r="AP308">
            <v>0</v>
          </cell>
        </row>
        <row r="309">
          <cell r="B309">
            <v>302</v>
          </cell>
          <cell r="C309">
            <v>10</v>
          </cell>
          <cell r="D309">
            <v>17</v>
          </cell>
          <cell r="E309" t="str">
            <v>سكتة</v>
          </cell>
          <cell r="F309" t="str">
            <v>طاهر</v>
          </cell>
          <cell r="G309">
            <v>23</v>
          </cell>
          <cell r="H309">
            <v>9</v>
          </cell>
          <cell r="I309">
            <v>2000</v>
          </cell>
          <cell r="J309" t="str">
            <v>الجلفة</v>
          </cell>
          <cell r="K309" t="str">
            <v>3م2</v>
          </cell>
          <cell r="O309" t="str">
            <v>ذكر</v>
          </cell>
          <cell r="R309" t="str">
            <v>عبد الله</v>
          </cell>
          <cell r="S309" t="str">
            <v>موظف</v>
          </cell>
          <cell r="T309" t="str">
            <v>حي المستشفى 25/125</v>
          </cell>
          <cell r="AP309">
            <v>0</v>
          </cell>
        </row>
        <row r="310">
          <cell r="B310">
            <v>303</v>
          </cell>
          <cell r="C310">
            <v>10</v>
          </cell>
          <cell r="D310">
            <v>18</v>
          </cell>
          <cell r="E310" t="str">
            <v>شنوف</v>
          </cell>
          <cell r="F310" t="str">
            <v>هند</v>
          </cell>
          <cell r="G310">
            <v>27</v>
          </cell>
          <cell r="H310">
            <v>2</v>
          </cell>
          <cell r="I310">
            <v>2002</v>
          </cell>
          <cell r="J310" t="str">
            <v>الجلفة</v>
          </cell>
          <cell r="K310" t="str">
            <v>3م2</v>
          </cell>
          <cell r="O310" t="str">
            <v>انثى</v>
          </cell>
          <cell r="R310" t="str">
            <v>شلالي</v>
          </cell>
          <cell r="S310" t="str">
            <v>/</v>
          </cell>
          <cell r="T310" t="str">
            <v>حي الظل الجميل رقم 17</v>
          </cell>
          <cell r="AP310">
            <v>0</v>
          </cell>
        </row>
        <row r="311">
          <cell r="B311">
            <v>304</v>
          </cell>
          <cell r="C311">
            <v>10</v>
          </cell>
          <cell r="D311">
            <v>19</v>
          </cell>
          <cell r="E311" t="str">
            <v>شولي</v>
          </cell>
          <cell r="F311" t="str">
            <v>محمد جمال الدين</v>
          </cell>
          <cell r="G311">
            <v>3</v>
          </cell>
          <cell r="H311">
            <v>7</v>
          </cell>
          <cell r="I311">
            <v>2002</v>
          </cell>
          <cell r="J311" t="str">
            <v>الجلفة</v>
          </cell>
          <cell r="K311" t="str">
            <v>3م2</v>
          </cell>
          <cell r="O311" t="str">
            <v>ذكر</v>
          </cell>
          <cell r="R311" t="str">
            <v>سمير</v>
          </cell>
          <cell r="S311" t="str">
            <v>مقاول</v>
          </cell>
          <cell r="T311" t="str">
            <v>شارع عمران نعاس 131/17</v>
          </cell>
          <cell r="AP311">
            <v>0</v>
          </cell>
        </row>
        <row r="312">
          <cell r="B312">
            <v>305</v>
          </cell>
          <cell r="C312">
            <v>10</v>
          </cell>
          <cell r="D312">
            <v>20</v>
          </cell>
          <cell r="E312" t="str">
            <v>طيبي</v>
          </cell>
          <cell r="F312" t="str">
            <v>خالد</v>
          </cell>
          <cell r="G312">
            <v>1</v>
          </cell>
          <cell r="H312">
            <v>1</v>
          </cell>
          <cell r="I312">
            <v>2003</v>
          </cell>
          <cell r="J312" t="str">
            <v>الجلفة</v>
          </cell>
          <cell r="K312" t="str">
            <v>3م2</v>
          </cell>
          <cell r="O312" t="str">
            <v>ذكر</v>
          </cell>
          <cell r="R312" t="str">
            <v>جيلاني</v>
          </cell>
          <cell r="S312" t="str">
            <v>مقاول</v>
          </cell>
          <cell r="T312" t="str">
            <v>شارع عمران نعاس 129/62</v>
          </cell>
          <cell r="AP312">
            <v>0</v>
          </cell>
        </row>
        <row r="313">
          <cell r="B313">
            <v>306</v>
          </cell>
          <cell r="C313">
            <v>10</v>
          </cell>
          <cell r="D313">
            <v>21</v>
          </cell>
          <cell r="E313" t="str">
            <v>عباسي</v>
          </cell>
          <cell r="F313" t="str">
            <v>محمد الأمين</v>
          </cell>
          <cell r="G313">
            <v>6</v>
          </cell>
          <cell r="H313">
            <v>10</v>
          </cell>
          <cell r="I313">
            <v>1999</v>
          </cell>
          <cell r="J313" t="str">
            <v>الجلفة</v>
          </cell>
          <cell r="K313" t="str">
            <v>3م2</v>
          </cell>
          <cell r="O313" t="str">
            <v>ذكر</v>
          </cell>
          <cell r="R313" t="str">
            <v>عبد العزيز</v>
          </cell>
          <cell r="S313" t="str">
            <v>بطال</v>
          </cell>
          <cell r="T313" t="str">
            <v>حي الظل الجميل 280/54</v>
          </cell>
          <cell r="AP313">
            <v>0</v>
          </cell>
        </row>
        <row r="314">
          <cell r="B314">
            <v>307</v>
          </cell>
          <cell r="C314">
            <v>10</v>
          </cell>
          <cell r="D314">
            <v>22</v>
          </cell>
          <cell r="E314" t="str">
            <v>عزوزي</v>
          </cell>
          <cell r="F314" t="str">
            <v>بلال</v>
          </cell>
          <cell r="K314" t="str">
            <v>3م2</v>
          </cell>
          <cell r="O314" t="str">
            <v>ذكر</v>
          </cell>
          <cell r="AP314">
            <v>0</v>
          </cell>
        </row>
        <row r="315">
          <cell r="B315">
            <v>308</v>
          </cell>
          <cell r="C315">
            <v>10</v>
          </cell>
          <cell r="D315">
            <v>23</v>
          </cell>
          <cell r="E315" t="str">
            <v>عكازي</v>
          </cell>
          <cell r="F315" t="str">
            <v>العربي</v>
          </cell>
          <cell r="G315">
            <v>5</v>
          </cell>
          <cell r="H315">
            <v>8</v>
          </cell>
          <cell r="I315">
            <v>2002</v>
          </cell>
          <cell r="J315" t="str">
            <v>الحجلفة</v>
          </cell>
          <cell r="K315" t="str">
            <v>3م2</v>
          </cell>
          <cell r="O315" t="str">
            <v>ذكر</v>
          </cell>
          <cell r="R315" t="str">
            <v>ابراهيم</v>
          </cell>
          <cell r="S315" t="str">
            <v>موظف</v>
          </cell>
          <cell r="T315" t="str">
            <v>حي المسجد الجديد 311/29</v>
          </cell>
          <cell r="AP315">
            <v>0</v>
          </cell>
        </row>
        <row r="316">
          <cell r="B316">
            <v>309</v>
          </cell>
          <cell r="C316">
            <v>10</v>
          </cell>
          <cell r="D316">
            <v>24</v>
          </cell>
          <cell r="E316" t="str">
            <v>فصيح </v>
          </cell>
          <cell r="F316" t="str">
            <v>دلال</v>
          </cell>
          <cell r="G316">
            <v>13</v>
          </cell>
          <cell r="H316">
            <v>11</v>
          </cell>
          <cell r="I316">
            <v>2002</v>
          </cell>
          <cell r="J316" t="str">
            <v>الجلفة</v>
          </cell>
          <cell r="K316" t="str">
            <v>3م2</v>
          </cell>
          <cell r="O316" t="str">
            <v>انثى</v>
          </cell>
          <cell r="R316" t="str">
            <v>رابح</v>
          </cell>
          <cell r="S316" t="str">
            <v>استاذ</v>
          </cell>
          <cell r="T316" t="str">
            <v>حي المستشفى 157/27</v>
          </cell>
          <cell r="AP316">
            <v>0</v>
          </cell>
        </row>
        <row r="317">
          <cell r="B317">
            <v>310</v>
          </cell>
          <cell r="C317">
            <v>10</v>
          </cell>
          <cell r="D317">
            <v>25</v>
          </cell>
          <cell r="E317" t="str">
            <v>فيلالي</v>
          </cell>
          <cell r="F317" t="str">
            <v>شريفة</v>
          </cell>
          <cell r="G317">
            <v>4</v>
          </cell>
          <cell r="H317">
            <v>1</v>
          </cell>
          <cell r="I317">
            <v>2001</v>
          </cell>
          <cell r="J317" t="str">
            <v>الجلفة</v>
          </cell>
          <cell r="K317" t="str">
            <v>3م2</v>
          </cell>
          <cell r="O317" t="str">
            <v>انثى</v>
          </cell>
          <cell r="R317" t="str">
            <v>رحماني</v>
          </cell>
          <cell r="S317" t="str">
            <v>بطال</v>
          </cell>
          <cell r="T317" t="str">
            <v>حي المسجد الجديد 321/18</v>
          </cell>
          <cell r="AP317">
            <v>0</v>
          </cell>
        </row>
        <row r="318">
          <cell r="B318">
            <v>311</v>
          </cell>
          <cell r="C318">
            <v>10</v>
          </cell>
          <cell r="D318">
            <v>26</v>
          </cell>
          <cell r="E318" t="str">
            <v>فيلالي</v>
          </cell>
          <cell r="F318" t="str">
            <v>وليد</v>
          </cell>
          <cell r="G318">
            <v>10</v>
          </cell>
          <cell r="H318">
            <v>10</v>
          </cell>
          <cell r="I318">
            <v>2001</v>
          </cell>
          <cell r="J318" t="str">
            <v>الجلفة</v>
          </cell>
          <cell r="K318" t="str">
            <v>3م2</v>
          </cell>
          <cell r="L318" t="str">
            <v>معيد</v>
          </cell>
          <cell r="O318" t="str">
            <v>ذكر</v>
          </cell>
          <cell r="R318" t="str">
            <v>لخضر</v>
          </cell>
          <cell r="S318" t="str">
            <v>بطال</v>
          </cell>
          <cell r="T318" t="str">
            <v>حي المسجد الجديد رقم 303</v>
          </cell>
          <cell r="AP318">
            <v>0</v>
          </cell>
        </row>
        <row r="319">
          <cell r="B319">
            <v>312</v>
          </cell>
          <cell r="C319">
            <v>10</v>
          </cell>
          <cell r="D319">
            <v>27</v>
          </cell>
          <cell r="E319" t="str">
            <v>قصير</v>
          </cell>
          <cell r="F319" t="str">
            <v>عبد القادر سيف الدين</v>
          </cell>
          <cell r="G319">
            <v>25</v>
          </cell>
          <cell r="H319">
            <v>9</v>
          </cell>
          <cell r="I319">
            <v>2000</v>
          </cell>
          <cell r="J319" t="str">
            <v>الجلفة</v>
          </cell>
          <cell r="K319" t="str">
            <v>3م2</v>
          </cell>
          <cell r="O319" t="str">
            <v>ذكر</v>
          </cell>
          <cell r="R319" t="str">
            <v>لزهاري</v>
          </cell>
          <cell r="S319" t="str">
            <v>موظف</v>
          </cell>
          <cell r="T319" t="str">
            <v>شارع الشهداء 129/83</v>
          </cell>
          <cell r="AP319">
            <v>0</v>
          </cell>
        </row>
        <row r="320">
          <cell r="B320">
            <v>313</v>
          </cell>
          <cell r="C320">
            <v>10</v>
          </cell>
          <cell r="D320">
            <v>28</v>
          </cell>
          <cell r="E320" t="str">
            <v>قطشة</v>
          </cell>
          <cell r="F320" t="str">
            <v>خولة</v>
          </cell>
          <cell r="K320" t="str">
            <v>3م2</v>
          </cell>
          <cell r="M320" t="str">
            <v>وافد</v>
          </cell>
          <cell r="O320" t="str">
            <v>انثى</v>
          </cell>
          <cell r="AP320">
            <v>0</v>
          </cell>
        </row>
        <row r="321">
          <cell r="B321">
            <v>314</v>
          </cell>
          <cell r="C321">
            <v>10</v>
          </cell>
          <cell r="D321">
            <v>29</v>
          </cell>
          <cell r="E321" t="str">
            <v>قنوني </v>
          </cell>
          <cell r="F321" t="str">
            <v>عبد الحميد احمد</v>
          </cell>
          <cell r="G321">
            <v>27</v>
          </cell>
          <cell r="H321">
            <v>1</v>
          </cell>
          <cell r="I321">
            <v>2001</v>
          </cell>
          <cell r="J321" t="str">
            <v>الجلفة</v>
          </cell>
          <cell r="K321" t="str">
            <v>3م2</v>
          </cell>
          <cell r="O321" t="str">
            <v>ذكر</v>
          </cell>
          <cell r="R321" t="str">
            <v>نعاس</v>
          </cell>
          <cell r="S321" t="str">
            <v>بطال</v>
          </cell>
          <cell r="AP321">
            <v>0</v>
          </cell>
        </row>
        <row r="322">
          <cell r="B322">
            <v>315</v>
          </cell>
          <cell r="C322">
            <v>10</v>
          </cell>
          <cell r="D322">
            <v>30</v>
          </cell>
          <cell r="E322" t="str">
            <v>قوميش</v>
          </cell>
          <cell r="F322" t="str">
            <v>وسيم خليل</v>
          </cell>
          <cell r="G322">
            <v>4</v>
          </cell>
          <cell r="H322">
            <v>2</v>
          </cell>
          <cell r="I322">
            <v>2003</v>
          </cell>
          <cell r="J322" t="str">
            <v>الجلفة</v>
          </cell>
          <cell r="K322" t="str">
            <v>3م2</v>
          </cell>
          <cell r="O322" t="str">
            <v>ذكر</v>
          </cell>
          <cell r="R322" t="str">
            <v>عبد القادر</v>
          </cell>
          <cell r="S322" t="str">
            <v>تاجر</v>
          </cell>
          <cell r="T322" t="str">
            <v>حي الظل الجميل </v>
          </cell>
          <cell r="AP322">
            <v>0</v>
          </cell>
        </row>
        <row r="323">
          <cell r="B323">
            <v>316</v>
          </cell>
          <cell r="C323">
            <v>10</v>
          </cell>
          <cell r="D323">
            <v>31</v>
          </cell>
          <cell r="E323" t="str">
            <v>مشلفخ</v>
          </cell>
          <cell r="F323" t="str">
            <v>خديجة صفاء</v>
          </cell>
          <cell r="G323">
            <v>27</v>
          </cell>
          <cell r="H323">
            <v>5</v>
          </cell>
          <cell r="I323">
            <v>2002</v>
          </cell>
          <cell r="J323" t="str">
            <v>الجلفة</v>
          </cell>
          <cell r="K323" t="str">
            <v>3م2</v>
          </cell>
          <cell r="O323" t="str">
            <v>انثى</v>
          </cell>
          <cell r="R323" t="str">
            <v>بن علية</v>
          </cell>
          <cell r="S323" t="str">
            <v>عامل</v>
          </cell>
          <cell r="T323" t="str">
            <v>حي الشارع الجدبد 134/38</v>
          </cell>
          <cell r="AP323">
            <v>0</v>
          </cell>
        </row>
        <row r="324">
          <cell r="B324">
            <v>317</v>
          </cell>
          <cell r="C324">
            <v>10</v>
          </cell>
          <cell r="D324">
            <v>32</v>
          </cell>
          <cell r="E324" t="str">
            <v>معاش</v>
          </cell>
          <cell r="F324" t="str">
            <v>عبد الكريم</v>
          </cell>
          <cell r="G324">
            <v>13</v>
          </cell>
          <cell r="H324">
            <v>10</v>
          </cell>
          <cell r="I324">
            <v>1999</v>
          </cell>
          <cell r="J324" t="str">
            <v>ورقلة</v>
          </cell>
          <cell r="K324" t="str">
            <v>3م2</v>
          </cell>
          <cell r="L324" t="str">
            <v>معيد</v>
          </cell>
          <cell r="O324" t="str">
            <v>ذكر</v>
          </cell>
          <cell r="R324" t="str">
            <v>محمد</v>
          </cell>
          <cell r="S324" t="str">
            <v>بطال</v>
          </cell>
          <cell r="T324" t="str">
            <v>حي شعباني</v>
          </cell>
          <cell r="AP324">
            <v>0</v>
          </cell>
        </row>
        <row r="325">
          <cell r="B325">
            <v>318</v>
          </cell>
          <cell r="C325">
            <v>10</v>
          </cell>
          <cell r="D325">
            <v>33</v>
          </cell>
          <cell r="E325" t="str">
            <v>ميهوب</v>
          </cell>
          <cell r="F325" t="str">
            <v>يوسف عبد الرحمان</v>
          </cell>
          <cell r="K325" t="str">
            <v>3م2</v>
          </cell>
          <cell r="M325" t="str">
            <v>وافد</v>
          </cell>
          <cell r="O325" t="str">
            <v>ذكر</v>
          </cell>
          <cell r="AP325">
            <v>0</v>
          </cell>
        </row>
        <row r="326">
          <cell r="B326">
            <v>319</v>
          </cell>
          <cell r="C326">
            <v>10</v>
          </cell>
          <cell r="D326">
            <v>34</v>
          </cell>
          <cell r="E326" t="str">
            <v>هزلاوي</v>
          </cell>
          <cell r="F326" t="str">
            <v>ياسين</v>
          </cell>
          <cell r="G326">
            <v>15</v>
          </cell>
          <cell r="H326">
            <v>11</v>
          </cell>
          <cell r="I326">
            <v>2001</v>
          </cell>
          <cell r="J326" t="str">
            <v>الجلفة</v>
          </cell>
          <cell r="K326" t="str">
            <v>3م2</v>
          </cell>
          <cell r="O326" t="str">
            <v>ذكر</v>
          </cell>
          <cell r="R326" t="str">
            <v>عامر</v>
          </cell>
          <cell r="S326" t="str">
            <v>سائق</v>
          </cell>
          <cell r="T326" t="str">
            <v>حي المسجد الجديد 330/02</v>
          </cell>
          <cell r="AP326">
            <v>0</v>
          </cell>
        </row>
        <row r="327">
          <cell r="B327">
            <v>320</v>
          </cell>
          <cell r="C327">
            <v>10</v>
          </cell>
          <cell r="D327">
            <v>35</v>
          </cell>
          <cell r="E327" t="str">
            <v>هورة</v>
          </cell>
          <cell r="F327" t="str">
            <v>محمد امين</v>
          </cell>
          <cell r="G327">
            <v>27</v>
          </cell>
          <cell r="H327">
            <v>6</v>
          </cell>
          <cell r="I327">
            <v>2001</v>
          </cell>
          <cell r="J327" t="str">
            <v>الجلفة</v>
          </cell>
          <cell r="K327" t="str">
            <v>3م2</v>
          </cell>
          <cell r="L327" t="str">
            <v>معيد</v>
          </cell>
          <cell r="O327" t="str">
            <v>ذكر</v>
          </cell>
          <cell r="R327" t="str">
            <v>بن علية</v>
          </cell>
          <cell r="S327" t="str">
            <v>موظف</v>
          </cell>
          <cell r="T327" t="str">
            <v>حي الظل الحميل 280/44</v>
          </cell>
          <cell r="AP327">
            <v>0</v>
          </cell>
        </row>
        <row r="328">
          <cell r="B328">
            <v>321</v>
          </cell>
          <cell r="C328">
            <v>11</v>
          </cell>
          <cell r="D328">
            <v>1</v>
          </cell>
          <cell r="E328" t="str">
            <v>العيرج</v>
          </cell>
          <cell r="F328" t="str">
            <v>محمد حسام</v>
          </cell>
          <cell r="K328" t="str">
            <v>3م3</v>
          </cell>
          <cell r="M328" t="str">
            <v>وافد</v>
          </cell>
          <cell r="O328" t="str">
            <v>ذكر</v>
          </cell>
          <cell r="AP328">
            <v>0</v>
          </cell>
        </row>
        <row r="329">
          <cell r="B329">
            <v>322</v>
          </cell>
          <cell r="C329">
            <v>11</v>
          </cell>
          <cell r="D329">
            <v>2</v>
          </cell>
          <cell r="E329" t="str">
            <v>بالعطرة</v>
          </cell>
          <cell r="F329" t="str">
            <v>عبد الرحمان الفضل</v>
          </cell>
          <cell r="G329">
            <v>13</v>
          </cell>
          <cell r="H329">
            <v>1</v>
          </cell>
          <cell r="I329">
            <v>2003</v>
          </cell>
          <cell r="J329" t="str">
            <v>الجلفة</v>
          </cell>
          <cell r="K329" t="str">
            <v>3م3</v>
          </cell>
          <cell r="O329" t="str">
            <v>ذكر</v>
          </cell>
          <cell r="R329" t="str">
            <v>عبد العزيز</v>
          </cell>
          <cell r="S329" t="str">
            <v>متقاعد</v>
          </cell>
          <cell r="T329" t="str">
            <v>حي المسجد الجديد 335/28</v>
          </cell>
          <cell r="AP329">
            <v>0</v>
          </cell>
        </row>
        <row r="330">
          <cell r="B330">
            <v>323</v>
          </cell>
          <cell r="C330">
            <v>11</v>
          </cell>
          <cell r="D330">
            <v>3</v>
          </cell>
          <cell r="E330" t="str">
            <v>بقة</v>
          </cell>
          <cell r="F330" t="str">
            <v>عبد الحميد </v>
          </cell>
          <cell r="G330">
            <v>15</v>
          </cell>
          <cell r="H330">
            <v>7</v>
          </cell>
          <cell r="I330">
            <v>2002</v>
          </cell>
          <cell r="J330" t="str">
            <v>الجلفة</v>
          </cell>
          <cell r="K330" t="str">
            <v>3م3</v>
          </cell>
          <cell r="O330" t="str">
            <v>ذكر</v>
          </cell>
          <cell r="R330" t="str">
            <v>علي</v>
          </cell>
          <cell r="S330" t="str">
            <v>موظف</v>
          </cell>
          <cell r="T330" t="str">
            <v>حي 5جويلية 22/474</v>
          </cell>
          <cell r="AP330">
            <v>0</v>
          </cell>
        </row>
        <row r="331">
          <cell r="B331">
            <v>324</v>
          </cell>
          <cell r="C331">
            <v>11</v>
          </cell>
          <cell r="D331">
            <v>4</v>
          </cell>
          <cell r="E331" t="str">
            <v>بقوقة</v>
          </cell>
          <cell r="F331" t="str">
            <v>إكرام</v>
          </cell>
          <cell r="G331">
            <v>4</v>
          </cell>
          <cell r="H331">
            <v>12</v>
          </cell>
          <cell r="I331">
            <v>2001</v>
          </cell>
          <cell r="J331" t="str">
            <v>الجلفة</v>
          </cell>
          <cell r="K331" t="str">
            <v>3م3</v>
          </cell>
          <cell r="O331" t="str">
            <v>انثى</v>
          </cell>
          <cell r="R331" t="str">
            <v>مصطفى</v>
          </cell>
          <cell r="S331" t="str">
            <v>عامل</v>
          </cell>
          <cell r="T331" t="str">
            <v>حي الظل الجميل 205/05</v>
          </cell>
          <cell r="AP331">
            <v>0</v>
          </cell>
        </row>
        <row r="332">
          <cell r="B332">
            <v>325</v>
          </cell>
          <cell r="C332">
            <v>11</v>
          </cell>
          <cell r="D332">
            <v>5</v>
          </cell>
          <cell r="E332" t="str">
            <v>بلبية</v>
          </cell>
          <cell r="F332" t="str">
            <v>عبد المجيد</v>
          </cell>
          <cell r="G332">
            <v>17</v>
          </cell>
          <cell r="H332">
            <v>11</v>
          </cell>
          <cell r="I332">
            <v>2003</v>
          </cell>
          <cell r="J332" t="str">
            <v>بنورة</v>
          </cell>
          <cell r="K332" t="str">
            <v>3م3</v>
          </cell>
          <cell r="O332" t="str">
            <v>ذكر</v>
          </cell>
          <cell r="R332" t="str">
            <v>لزهر</v>
          </cell>
          <cell r="S332" t="str">
            <v>طبيب</v>
          </cell>
          <cell r="T332" t="str">
            <v>حي الظل الجميل 10/08</v>
          </cell>
          <cell r="AP332">
            <v>0</v>
          </cell>
        </row>
        <row r="333">
          <cell r="B333">
            <v>326</v>
          </cell>
          <cell r="C333">
            <v>11</v>
          </cell>
          <cell r="D333">
            <v>6</v>
          </cell>
          <cell r="E333" t="str">
            <v>بلقصة</v>
          </cell>
          <cell r="F333" t="str">
            <v>مصعب</v>
          </cell>
          <cell r="G333">
            <v>30</v>
          </cell>
          <cell r="H333">
            <v>12</v>
          </cell>
          <cell r="I333">
            <v>2001</v>
          </cell>
          <cell r="J333" t="str">
            <v>الجلفة</v>
          </cell>
          <cell r="K333" t="str">
            <v>3م3</v>
          </cell>
          <cell r="O333" t="str">
            <v>ذكر</v>
          </cell>
          <cell r="R333" t="str">
            <v>جمال</v>
          </cell>
          <cell r="S333" t="str">
            <v>موظف</v>
          </cell>
          <cell r="T333" t="str">
            <v>طريق بحراة عمارة 92</v>
          </cell>
          <cell r="AP333">
            <v>0</v>
          </cell>
        </row>
        <row r="334">
          <cell r="B334">
            <v>327</v>
          </cell>
          <cell r="C334">
            <v>11</v>
          </cell>
          <cell r="D334">
            <v>7</v>
          </cell>
          <cell r="E334" t="str">
            <v>بن حميدة</v>
          </cell>
          <cell r="F334" t="str">
            <v>عبد الرحمان</v>
          </cell>
          <cell r="G334">
            <v>22</v>
          </cell>
          <cell r="H334">
            <v>5</v>
          </cell>
          <cell r="I334">
            <v>2002</v>
          </cell>
          <cell r="J334" t="str">
            <v>الجلفة</v>
          </cell>
          <cell r="K334" t="str">
            <v>3م3</v>
          </cell>
          <cell r="O334" t="str">
            <v>ذكر</v>
          </cell>
          <cell r="R334" t="str">
            <v>علي</v>
          </cell>
          <cell r="S334" t="str">
            <v>موظف</v>
          </cell>
          <cell r="T334" t="str">
            <v>حي المسجد الجديد</v>
          </cell>
          <cell r="AP334">
            <v>0</v>
          </cell>
        </row>
        <row r="335">
          <cell r="B335">
            <v>328</v>
          </cell>
          <cell r="C335">
            <v>11</v>
          </cell>
          <cell r="D335">
            <v>8</v>
          </cell>
          <cell r="E335" t="str">
            <v>بن حميدة</v>
          </cell>
          <cell r="F335" t="str">
            <v>زهرة</v>
          </cell>
          <cell r="G335">
            <v>8</v>
          </cell>
          <cell r="H335">
            <v>6</v>
          </cell>
          <cell r="I335">
            <v>1999</v>
          </cell>
          <cell r="J335" t="str">
            <v>الجلفة</v>
          </cell>
          <cell r="K335" t="str">
            <v>3م3</v>
          </cell>
          <cell r="O335" t="str">
            <v>انثى</v>
          </cell>
          <cell r="R335" t="str">
            <v>علال</v>
          </cell>
          <cell r="S335" t="str">
            <v>عامل</v>
          </cell>
          <cell r="T335" t="str">
            <v> حي المسجد الجديد 330/37</v>
          </cell>
          <cell r="AP335">
            <v>0</v>
          </cell>
        </row>
        <row r="336">
          <cell r="B336">
            <v>329</v>
          </cell>
          <cell r="C336">
            <v>11</v>
          </cell>
          <cell r="D336">
            <v>9</v>
          </cell>
          <cell r="E336" t="str">
            <v>بن موفقي</v>
          </cell>
          <cell r="F336" t="str">
            <v> عقيلة صفاء</v>
          </cell>
          <cell r="G336">
            <v>9</v>
          </cell>
          <cell r="H336">
            <v>2</v>
          </cell>
          <cell r="I336">
            <v>2002</v>
          </cell>
          <cell r="J336" t="str">
            <v>الجلفة</v>
          </cell>
          <cell r="K336" t="str">
            <v>3م3</v>
          </cell>
          <cell r="O336" t="str">
            <v>انثى</v>
          </cell>
          <cell r="R336" t="str">
            <v>سعد</v>
          </cell>
          <cell r="S336" t="str">
            <v>فلاح</v>
          </cell>
          <cell r="T336" t="str">
            <v>حي المسجد الجديد 330/28</v>
          </cell>
          <cell r="AP336">
            <v>0</v>
          </cell>
        </row>
        <row r="337">
          <cell r="B337">
            <v>330</v>
          </cell>
          <cell r="C337">
            <v>11</v>
          </cell>
          <cell r="D337">
            <v>10</v>
          </cell>
          <cell r="E337" t="str">
            <v>بوزيد</v>
          </cell>
          <cell r="F337" t="str">
            <v>أحمد</v>
          </cell>
          <cell r="G337">
            <v>13</v>
          </cell>
          <cell r="H337">
            <v>4</v>
          </cell>
          <cell r="I337">
            <v>2001</v>
          </cell>
          <cell r="J337" t="str">
            <v>الجلفة</v>
          </cell>
          <cell r="K337" t="str">
            <v>3م3</v>
          </cell>
          <cell r="O337" t="str">
            <v>ذكر</v>
          </cell>
          <cell r="R337" t="str">
            <v>عبد الرحمان</v>
          </cell>
          <cell r="S337" t="str">
            <v>متقاعد</v>
          </cell>
          <cell r="T337" t="str">
            <v>البريد و المواصلات</v>
          </cell>
          <cell r="AP337">
            <v>0</v>
          </cell>
        </row>
        <row r="338">
          <cell r="B338">
            <v>331</v>
          </cell>
          <cell r="C338">
            <v>11</v>
          </cell>
          <cell r="D338">
            <v>11</v>
          </cell>
          <cell r="E338" t="str">
            <v>بومهدي</v>
          </cell>
          <cell r="F338" t="str">
            <v>عامر رياض</v>
          </cell>
          <cell r="G338">
            <v>21</v>
          </cell>
          <cell r="H338">
            <v>4</v>
          </cell>
          <cell r="I338">
            <v>2002</v>
          </cell>
          <cell r="J338" t="str">
            <v>الجلفة</v>
          </cell>
          <cell r="K338" t="str">
            <v>3م3</v>
          </cell>
          <cell r="O338" t="str">
            <v>ذكر</v>
          </cell>
          <cell r="R338" t="str">
            <v>الحواس</v>
          </cell>
          <cell r="S338" t="str">
            <v>بطال</v>
          </cell>
          <cell r="T338" t="str">
            <v>حي الظل الجميل 05/05</v>
          </cell>
          <cell r="AP338">
            <v>0</v>
          </cell>
        </row>
        <row r="339">
          <cell r="B339">
            <v>332</v>
          </cell>
          <cell r="C339">
            <v>11</v>
          </cell>
          <cell r="D339">
            <v>12</v>
          </cell>
          <cell r="E339" t="str">
            <v>تناني</v>
          </cell>
          <cell r="F339" t="str">
            <v>فاطنة</v>
          </cell>
          <cell r="G339">
            <v>6</v>
          </cell>
          <cell r="H339">
            <v>6</v>
          </cell>
          <cell r="I339">
            <v>1998</v>
          </cell>
          <cell r="J339" t="str">
            <v>عين الملح</v>
          </cell>
          <cell r="K339" t="str">
            <v>3م3</v>
          </cell>
          <cell r="O339" t="str">
            <v>انثى</v>
          </cell>
          <cell r="R339" t="str">
            <v>زيان</v>
          </cell>
          <cell r="S339" t="str">
            <v>بطال</v>
          </cell>
          <cell r="T339" t="str">
            <v>حي المسجد الجديد رقم 32</v>
          </cell>
          <cell r="AP339">
            <v>0</v>
          </cell>
        </row>
        <row r="340">
          <cell r="B340">
            <v>333</v>
          </cell>
          <cell r="C340">
            <v>11</v>
          </cell>
          <cell r="D340">
            <v>13</v>
          </cell>
          <cell r="E340" t="str">
            <v>جابري</v>
          </cell>
          <cell r="F340" t="str">
            <v>فارس</v>
          </cell>
          <cell r="G340">
            <v>1</v>
          </cell>
          <cell r="H340">
            <v>4</v>
          </cell>
          <cell r="I340">
            <v>2002</v>
          </cell>
          <cell r="J340" t="str">
            <v>الجلفة</v>
          </cell>
          <cell r="K340" t="str">
            <v>3م3</v>
          </cell>
          <cell r="O340" t="str">
            <v>ذكر</v>
          </cell>
          <cell r="R340" t="str">
            <v>شريف</v>
          </cell>
          <cell r="S340" t="str">
            <v>تاجر</v>
          </cell>
          <cell r="T340" t="str">
            <v>شارع 20اوت 06/01</v>
          </cell>
          <cell r="AP340">
            <v>0</v>
          </cell>
        </row>
        <row r="341">
          <cell r="B341">
            <v>334</v>
          </cell>
          <cell r="C341">
            <v>11</v>
          </cell>
          <cell r="D341">
            <v>14</v>
          </cell>
          <cell r="E341" t="str">
            <v>جليطة </v>
          </cell>
          <cell r="F341" t="str">
            <v>شيماء</v>
          </cell>
          <cell r="G341">
            <v>16</v>
          </cell>
          <cell r="H341">
            <v>2</v>
          </cell>
          <cell r="I341">
            <v>2002</v>
          </cell>
          <cell r="J341" t="str">
            <v>الجلفة</v>
          </cell>
          <cell r="K341" t="str">
            <v>3م3</v>
          </cell>
          <cell r="O341" t="str">
            <v>انثى</v>
          </cell>
          <cell r="R341" t="str">
            <v>محمد </v>
          </cell>
          <cell r="S341" t="str">
            <v>موظف</v>
          </cell>
          <cell r="T341" t="str">
            <v>حي المسجد الجديد 480/03</v>
          </cell>
          <cell r="AP341">
            <v>0</v>
          </cell>
        </row>
        <row r="342">
          <cell r="B342">
            <v>335</v>
          </cell>
          <cell r="C342">
            <v>11</v>
          </cell>
          <cell r="D342">
            <v>15</v>
          </cell>
          <cell r="E342" t="str">
            <v>جمعي</v>
          </cell>
          <cell r="F342" t="str">
            <v>زين الدين </v>
          </cell>
          <cell r="K342" t="str">
            <v>3م3</v>
          </cell>
          <cell r="M342" t="str">
            <v>وافد</v>
          </cell>
          <cell r="O342" t="str">
            <v>ذكر</v>
          </cell>
          <cell r="AP342">
            <v>0</v>
          </cell>
        </row>
        <row r="343">
          <cell r="B343">
            <v>336</v>
          </cell>
          <cell r="C343">
            <v>11</v>
          </cell>
          <cell r="D343">
            <v>16</v>
          </cell>
          <cell r="E343" t="str">
            <v>حاج عيسي</v>
          </cell>
          <cell r="F343" t="str">
            <v>نور الهدى</v>
          </cell>
          <cell r="G343">
            <v>4</v>
          </cell>
          <cell r="H343">
            <v>3</v>
          </cell>
          <cell r="I343">
            <v>2003</v>
          </cell>
          <cell r="J343" t="str">
            <v>العطف</v>
          </cell>
          <cell r="K343" t="str">
            <v>3م3</v>
          </cell>
          <cell r="O343" t="str">
            <v>انثى</v>
          </cell>
          <cell r="R343" t="str">
            <v>صالح</v>
          </cell>
          <cell r="S343" t="str">
            <v>تاجر</v>
          </cell>
          <cell r="T343" t="str">
            <v>وسط المدينة</v>
          </cell>
          <cell r="AP343">
            <v>0</v>
          </cell>
        </row>
        <row r="344">
          <cell r="B344">
            <v>337</v>
          </cell>
          <cell r="C344">
            <v>11</v>
          </cell>
          <cell r="D344">
            <v>17</v>
          </cell>
          <cell r="E344" t="str">
            <v>حاجي </v>
          </cell>
          <cell r="F344" t="str">
            <v>بلخير</v>
          </cell>
          <cell r="G344">
            <v>24</v>
          </cell>
          <cell r="H344">
            <v>2</v>
          </cell>
          <cell r="I344">
            <v>1997</v>
          </cell>
          <cell r="J344" t="str">
            <v>الجلفة</v>
          </cell>
          <cell r="K344" t="str">
            <v>3م3</v>
          </cell>
          <cell r="O344" t="str">
            <v>ذكر</v>
          </cell>
          <cell r="R344" t="str">
            <v>محمد</v>
          </cell>
          <cell r="S344" t="str">
            <v>موال</v>
          </cell>
          <cell r="T344" t="str">
            <v>حي الفصحى 824/25</v>
          </cell>
          <cell r="AP344">
            <v>0</v>
          </cell>
        </row>
        <row r="345">
          <cell r="B345">
            <v>338</v>
          </cell>
          <cell r="C345">
            <v>11</v>
          </cell>
          <cell r="D345">
            <v>18</v>
          </cell>
          <cell r="E345" t="str">
            <v>حلباوي</v>
          </cell>
          <cell r="F345" t="str">
            <v>مصطفي </v>
          </cell>
          <cell r="G345">
            <v>10</v>
          </cell>
          <cell r="H345">
            <v>6</v>
          </cell>
          <cell r="I345">
            <v>1999</v>
          </cell>
          <cell r="J345" t="str">
            <v>الجلفة</v>
          </cell>
          <cell r="K345" t="str">
            <v>3م3</v>
          </cell>
          <cell r="O345" t="str">
            <v>ذكر</v>
          </cell>
          <cell r="R345" t="str">
            <v>رابح</v>
          </cell>
          <cell r="S345" t="str">
            <v>بطال</v>
          </cell>
          <cell r="T345" t="str">
            <v>حي الفلاح 549/20</v>
          </cell>
          <cell r="AP345">
            <v>0</v>
          </cell>
        </row>
        <row r="346">
          <cell r="B346">
            <v>339</v>
          </cell>
          <cell r="C346">
            <v>11</v>
          </cell>
          <cell r="D346">
            <v>19</v>
          </cell>
          <cell r="E346" t="str">
            <v>رحمون</v>
          </cell>
          <cell r="F346" t="str">
            <v>عبد الرزاق محمد</v>
          </cell>
          <cell r="K346" t="str">
            <v>3م3</v>
          </cell>
          <cell r="O346" t="str">
            <v>ذكر</v>
          </cell>
          <cell r="AP346">
            <v>0</v>
          </cell>
        </row>
        <row r="347">
          <cell r="B347">
            <v>340</v>
          </cell>
          <cell r="C347">
            <v>11</v>
          </cell>
          <cell r="D347">
            <v>20</v>
          </cell>
          <cell r="E347" t="str">
            <v>زعيتري</v>
          </cell>
          <cell r="F347" t="str">
            <v>مروة حنان</v>
          </cell>
          <cell r="K347" t="str">
            <v>3م3</v>
          </cell>
          <cell r="M347" t="str">
            <v>وافد</v>
          </cell>
          <cell r="O347" t="str">
            <v>انثى</v>
          </cell>
          <cell r="AP347">
            <v>0</v>
          </cell>
        </row>
        <row r="348">
          <cell r="B348">
            <v>341</v>
          </cell>
          <cell r="C348">
            <v>11</v>
          </cell>
          <cell r="D348">
            <v>21</v>
          </cell>
          <cell r="E348" t="str">
            <v>سعيدي</v>
          </cell>
          <cell r="F348" t="str">
            <v>عيدة</v>
          </cell>
          <cell r="G348">
            <v>14</v>
          </cell>
          <cell r="H348">
            <v>11</v>
          </cell>
          <cell r="I348">
            <v>2001</v>
          </cell>
          <cell r="J348" t="str">
            <v>الجلفة</v>
          </cell>
          <cell r="K348" t="str">
            <v>3م3</v>
          </cell>
          <cell r="O348" t="str">
            <v>انثى</v>
          </cell>
          <cell r="R348" t="str">
            <v>محمد رابح</v>
          </cell>
          <cell r="S348" t="str">
            <v>عامل</v>
          </cell>
          <cell r="T348" t="str">
            <v>حي المسجد الجديد 330/32</v>
          </cell>
          <cell r="AP348">
            <v>0</v>
          </cell>
        </row>
        <row r="349">
          <cell r="B349">
            <v>342</v>
          </cell>
          <cell r="C349">
            <v>11</v>
          </cell>
          <cell r="D349">
            <v>22</v>
          </cell>
          <cell r="E349" t="str">
            <v>شلالي </v>
          </cell>
          <cell r="F349" t="str">
            <v>رشيد</v>
          </cell>
          <cell r="G349">
            <v>22</v>
          </cell>
          <cell r="H349">
            <v>11</v>
          </cell>
          <cell r="I349">
            <v>2002</v>
          </cell>
          <cell r="J349" t="str">
            <v>الجلفة</v>
          </cell>
          <cell r="K349" t="str">
            <v>3م3</v>
          </cell>
          <cell r="O349" t="str">
            <v>ذكر</v>
          </cell>
          <cell r="R349" t="str">
            <v>العيد</v>
          </cell>
          <cell r="S349" t="str">
            <v>مقاول</v>
          </cell>
          <cell r="T349" t="str">
            <v>حي باب الشارف </v>
          </cell>
          <cell r="AP349">
            <v>0</v>
          </cell>
        </row>
        <row r="350">
          <cell r="B350">
            <v>343</v>
          </cell>
          <cell r="C350">
            <v>11</v>
          </cell>
          <cell r="D350">
            <v>23</v>
          </cell>
          <cell r="E350" t="str">
            <v>شمة</v>
          </cell>
          <cell r="F350" t="str">
            <v>محمد الغزالي</v>
          </cell>
          <cell r="G350">
            <v>4</v>
          </cell>
          <cell r="H350">
            <v>10</v>
          </cell>
          <cell r="I350">
            <v>2002</v>
          </cell>
          <cell r="J350" t="str">
            <v>الجلفة</v>
          </cell>
          <cell r="K350" t="str">
            <v>3م3</v>
          </cell>
          <cell r="O350" t="str">
            <v>ذكر</v>
          </cell>
          <cell r="R350" t="str">
            <v>عبد الله</v>
          </cell>
          <cell r="S350" t="str">
            <v>صيدلي</v>
          </cell>
          <cell r="T350" t="str">
            <v>حي المسجد الجديد</v>
          </cell>
          <cell r="AP350">
            <v>0</v>
          </cell>
        </row>
        <row r="351">
          <cell r="B351">
            <v>344</v>
          </cell>
          <cell r="C351">
            <v>11</v>
          </cell>
          <cell r="D351">
            <v>24</v>
          </cell>
          <cell r="E351" t="str">
            <v>شوية</v>
          </cell>
          <cell r="F351" t="str">
            <v>يسين</v>
          </cell>
          <cell r="G351">
            <v>8</v>
          </cell>
          <cell r="H351">
            <v>12</v>
          </cell>
          <cell r="I351">
            <v>2002</v>
          </cell>
          <cell r="J351" t="str">
            <v>جانت</v>
          </cell>
          <cell r="K351" t="str">
            <v>3م3</v>
          </cell>
          <cell r="O351" t="str">
            <v>ذكر</v>
          </cell>
          <cell r="R351" t="str">
            <v>محمد </v>
          </cell>
          <cell r="S351" t="str">
            <v>متقاعد</v>
          </cell>
          <cell r="T351" t="str">
            <v>حي المسجد الجديد 335/13</v>
          </cell>
          <cell r="AP351">
            <v>0</v>
          </cell>
        </row>
        <row r="352">
          <cell r="B352">
            <v>345</v>
          </cell>
          <cell r="C352">
            <v>11</v>
          </cell>
          <cell r="D352">
            <v>25</v>
          </cell>
          <cell r="E352" t="str">
            <v>شويحة</v>
          </cell>
          <cell r="F352" t="str">
            <v>عامر</v>
          </cell>
          <cell r="G352">
            <v>13</v>
          </cell>
          <cell r="H352">
            <v>3</v>
          </cell>
          <cell r="I352">
            <v>2002</v>
          </cell>
          <cell r="J352" t="str">
            <v>عين وسارة</v>
          </cell>
          <cell r="K352" t="str">
            <v>3م3</v>
          </cell>
          <cell r="O352" t="str">
            <v>ذكر</v>
          </cell>
          <cell r="R352" t="str">
            <v>رحماني جميلة</v>
          </cell>
          <cell r="S352" t="str">
            <v>بطالة</v>
          </cell>
          <cell r="T352" t="str">
            <v>حي الظل الجميل 284/06</v>
          </cell>
          <cell r="AP352">
            <v>0</v>
          </cell>
        </row>
        <row r="353">
          <cell r="B353">
            <v>346</v>
          </cell>
          <cell r="C353">
            <v>11</v>
          </cell>
          <cell r="D353">
            <v>26</v>
          </cell>
          <cell r="E353" t="str">
            <v>شيبوط</v>
          </cell>
          <cell r="F353" t="str">
            <v>المختار المهدي</v>
          </cell>
          <cell r="G353">
            <v>13</v>
          </cell>
          <cell r="H353">
            <v>4</v>
          </cell>
          <cell r="I353">
            <v>2002</v>
          </cell>
          <cell r="J353" t="str">
            <v>الجلفة</v>
          </cell>
          <cell r="K353" t="str">
            <v>3م3</v>
          </cell>
          <cell r="O353" t="str">
            <v>ذكر</v>
          </cell>
          <cell r="R353" t="str">
            <v>محمد</v>
          </cell>
          <cell r="S353" t="str">
            <v>متقاعد</v>
          </cell>
          <cell r="T353" t="str">
            <v>حي المسجد الجديد 315/11</v>
          </cell>
          <cell r="AP353">
            <v>0</v>
          </cell>
        </row>
        <row r="354">
          <cell r="B354">
            <v>347</v>
          </cell>
          <cell r="C354">
            <v>11</v>
          </cell>
          <cell r="D354">
            <v>27</v>
          </cell>
          <cell r="E354" t="str">
            <v>طيران</v>
          </cell>
          <cell r="F354" t="str">
            <v>أسماء</v>
          </cell>
          <cell r="G354">
            <v>15</v>
          </cell>
          <cell r="H354">
            <v>11</v>
          </cell>
          <cell r="I354">
            <v>2002</v>
          </cell>
          <cell r="J354" t="str">
            <v>الجلفة</v>
          </cell>
          <cell r="K354" t="str">
            <v>3م3</v>
          </cell>
          <cell r="O354" t="str">
            <v>انثى</v>
          </cell>
          <cell r="R354" t="str">
            <v>مصطفى خليل</v>
          </cell>
          <cell r="S354" t="str">
            <v>بطال</v>
          </cell>
          <cell r="T354" t="str">
            <v>شارع بن عيسى دحمان 132/28</v>
          </cell>
          <cell r="AP354">
            <v>0</v>
          </cell>
        </row>
        <row r="355">
          <cell r="B355">
            <v>348</v>
          </cell>
          <cell r="C355">
            <v>11</v>
          </cell>
          <cell r="D355">
            <v>28</v>
          </cell>
          <cell r="E355" t="str">
            <v>عولة</v>
          </cell>
          <cell r="F355" t="str">
            <v>إيناس بختة</v>
          </cell>
          <cell r="G355">
            <v>11</v>
          </cell>
          <cell r="H355">
            <v>4</v>
          </cell>
          <cell r="I355">
            <v>2002</v>
          </cell>
          <cell r="J355" t="str">
            <v>الجلفة</v>
          </cell>
          <cell r="K355" t="str">
            <v>3م3</v>
          </cell>
          <cell r="O355" t="str">
            <v>انثى</v>
          </cell>
          <cell r="R355" t="str">
            <v>علي</v>
          </cell>
          <cell r="S355" t="str">
            <v>متقاعد</v>
          </cell>
          <cell r="T355" t="str">
            <v>شارع حساني عبد القدر رقم 135/31</v>
          </cell>
          <cell r="AP355">
            <v>0</v>
          </cell>
        </row>
        <row r="356">
          <cell r="B356">
            <v>349</v>
          </cell>
          <cell r="C356">
            <v>11</v>
          </cell>
          <cell r="D356">
            <v>29</v>
          </cell>
          <cell r="E356" t="str">
            <v>عيدة</v>
          </cell>
          <cell r="F356" t="str">
            <v>أسماء</v>
          </cell>
          <cell r="G356">
            <v>27</v>
          </cell>
          <cell r="H356">
            <v>11</v>
          </cell>
          <cell r="I356">
            <v>2002</v>
          </cell>
          <cell r="J356" t="str">
            <v>الجلفة</v>
          </cell>
          <cell r="K356" t="str">
            <v>3م3</v>
          </cell>
          <cell r="O356" t="str">
            <v>انثى</v>
          </cell>
          <cell r="R356" t="str">
            <v>لعجال</v>
          </cell>
          <cell r="S356" t="str">
            <v>موظف</v>
          </cell>
          <cell r="T356" t="str">
            <v>المسجد الجديد 375/05</v>
          </cell>
          <cell r="AP356">
            <v>0</v>
          </cell>
        </row>
        <row r="357">
          <cell r="B357">
            <v>350</v>
          </cell>
          <cell r="C357">
            <v>11</v>
          </cell>
          <cell r="D357">
            <v>30</v>
          </cell>
          <cell r="E357" t="str">
            <v>قطو</v>
          </cell>
          <cell r="F357" t="str">
            <v>نايل </v>
          </cell>
          <cell r="G357">
            <v>11</v>
          </cell>
          <cell r="H357">
            <v>5</v>
          </cell>
          <cell r="I357">
            <v>2001</v>
          </cell>
          <cell r="J357" t="str">
            <v>الجلفة</v>
          </cell>
          <cell r="K357" t="str">
            <v>3م3</v>
          </cell>
          <cell r="O357" t="str">
            <v>ذكر</v>
          </cell>
          <cell r="R357" t="str">
            <v>بن عيسى</v>
          </cell>
          <cell r="S357" t="str">
            <v>/</v>
          </cell>
          <cell r="T357" t="str">
            <v>حي المسجد الجديد 340/19</v>
          </cell>
          <cell r="AP357">
            <v>0</v>
          </cell>
        </row>
        <row r="358">
          <cell r="B358">
            <v>351</v>
          </cell>
          <cell r="C358">
            <v>11</v>
          </cell>
          <cell r="D358">
            <v>31</v>
          </cell>
          <cell r="E358" t="str">
            <v>قيرش</v>
          </cell>
          <cell r="F358" t="str">
            <v>اكرم مصطفى</v>
          </cell>
          <cell r="G358">
            <v>10</v>
          </cell>
          <cell r="H358">
            <v>7</v>
          </cell>
          <cell r="I358">
            <v>2002</v>
          </cell>
          <cell r="J358" t="str">
            <v>الجلفة</v>
          </cell>
          <cell r="K358" t="str">
            <v>3م3</v>
          </cell>
          <cell r="O358" t="str">
            <v>ذكر</v>
          </cell>
          <cell r="R358" t="str">
            <v>محمد</v>
          </cell>
          <cell r="S358" t="str">
            <v>موظف</v>
          </cell>
          <cell r="T358" t="str">
            <v>حي الوئام 180/1440</v>
          </cell>
          <cell r="AP358">
            <v>0</v>
          </cell>
        </row>
        <row r="359">
          <cell r="B359">
            <v>352</v>
          </cell>
          <cell r="C359">
            <v>11</v>
          </cell>
          <cell r="D359">
            <v>32</v>
          </cell>
          <cell r="E359" t="str">
            <v>كريبع</v>
          </cell>
          <cell r="F359" t="str">
            <v>زكرياء عون الله</v>
          </cell>
          <cell r="G359">
            <v>26</v>
          </cell>
          <cell r="H359">
            <v>3</v>
          </cell>
          <cell r="I359">
            <v>2002</v>
          </cell>
          <cell r="J359" t="str">
            <v>مسعد</v>
          </cell>
          <cell r="K359" t="str">
            <v>3م3</v>
          </cell>
          <cell r="O359" t="str">
            <v>ذكر</v>
          </cell>
          <cell r="R359" t="str">
            <v>فاتح</v>
          </cell>
          <cell r="S359" t="str">
            <v>/</v>
          </cell>
          <cell r="T359" t="str">
            <v>حي المسجد الجديد </v>
          </cell>
          <cell r="AP359">
            <v>0</v>
          </cell>
        </row>
        <row r="360">
          <cell r="B360">
            <v>353</v>
          </cell>
          <cell r="C360">
            <v>11</v>
          </cell>
          <cell r="D360">
            <v>33</v>
          </cell>
          <cell r="E360" t="str">
            <v>كريبع</v>
          </cell>
          <cell r="F360" t="str">
            <v>منى</v>
          </cell>
          <cell r="K360" t="str">
            <v>3م3</v>
          </cell>
          <cell r="M360" t="str">
            <v>وافد</v>
          </cell>
          <cell r="O360" t="str">
            <v>انثى</v>
          </cell>
          <cell r="AP360">
            <v>0</v>
          </cell>
        </row>
        <row r="361">
          <cell r="B361">
            <v>354</v>
          </cell>
          <cell r="C361">
            <v>11</v>
          </cell>
          <cell r="D361">
            <v>34</v>
          </cell>
          <cell r="E361" t="str">
            <v>لقرادة</v>
          </cell>
          <cell r="F361" t="str">
            <v>محمد رايان</v>
          </cell>
          <cell r="G361">
            <v>6</v>
          </cell>
          <cell r="H361">
            <v>3</v>
          </cell>
          <cell r="I361">
            <v>2003</v>
          </cell>
          <cell r="J361" t="str">
            <v>الجلفة</v>
          </cell>
          <cell r="K361" t="str">
            <v>3م3</v>
          </cell>
          <cell r="O361" t="str">
            <v>ذكر</v>
          </cell>
          <cell r="R361" t="str">
            <v>احمد</v>
          </cell>
          <cell r="S361" t="str">
            <v>عامل</v>
          </cell>
          <cell r="T361" t="str">
            <v>حي 20 فيلا رقم 05</v>
          </cell>
          <cell r="AP361">
            <v>0</v>
          </cell>
        </row>
        <row r="362">
          <cell r="B362">
            <v>355</v>
          </cell>
          <cell r="C362">
            <v>11</v>
          </cell>
          <cell r="D362">
            <v>35</v>
          </cell>
          <cell r="E362" t="str">
            <v>مغداد </v>
          </cell>
          <cell r="F362" t="str">
            <v>سهيلة</v>
          </cell>
          <cell r="G362">
            <v>9</v>
          </cell>
          <cell r="H362">
            <v>9</v>
          </cell>
          <cell r="I362">
            <v>2002</v>
          </cell>
          <cell r="J362" t="str">
            <v>الجلفة</v>
          </cell>
          <cell r="K362" t="str">
            <v>3م3</v>
          </cell>
          <cell r="O362" t="str">
            <v>انثى</v>
          </cell>
          <cell r="R362" t="str">
            <v>عامر</v>
          </cell>
          <cell r="S362" t="str">
            <v>موظف</v>
          </cell>
          <cell r="T362" t="str">
            <v>حي بن جرمة 379/10</v>
          </cell>
          <cell r="AP362">
            <v>0</v>
          </cell>
        </row>
        <row r="363">
          <cell r="B363">
            <v>356</v>
          </cell>
          <cell r="C363">
            <v>12</v>
          </cell>
          <cell r="D363">
            <v>1</v>
          </cell>
          <cell r="E363" t="str">
            <v>اسماوي</v>
          </cell>
          <cell r="F363" t="str">
            <v>ياسين</v>
          </cell>
          <cell r="G363">
            <v>18</v>
          </cell>
          <cell r="H363">
            <v>12</v>
          </cell>
          <cell r="I363">
            <v>2002</v>
          </cell>
          <cell r="J363" t="str">
            <v>العطف</v>
          </cell>
          <cell r="K363" t="str">
            <v>3م4</v>
          </cell>
          <cell r="O363" t="str">
            <v>ذكر</v>
          </cell>
          <cell r="R363" t="str">
            <v>محمد </v>
          </cell>
          <cell r="S363" t="str">
            <v>تاجر</v>
          </cell>
          <cell r="T363" t="str">
            <v>نهج الاغواط </v>
          </cell>
          <cell r="AP363">
            <v>0</v>
          </cell>
        </row>
        <row r="364">
          <cell r="B364">
            <v>357</v>
          </cell>
          <cell r="C364">
            <v>12</v>
          </cell>
          <cell r="D364">
            <v>2</v>
          </cell>
          <cell r="E364" t="str">
            <v>الكر</v>
          </cell>
          <cell r="F364" t="str">
            <v>عائشة</v>
          </cell>
          <cell r="G364">
            <v>18</v>
          </cell>
          <cell r="H364">
            <v>2</v>
          </cell>
          <cell r="I364">
            <v>2003</v>
          </cell>
          <cell r="J364" t="str">
            <v>الجلفة</v>
          </cell>
          <cell r="K364" t="str">
            <v>3م4</v>
          </cell>
          <cell r="O364" t="str">
            <v>انثى</v>
          </cell>
          <cell r="R364" t="str">
            <v>محمد</v>
          </cell>
          <cell r="S364" t="str">
            <v>موظف</v>
          </cell>
          <cell r="T364" t="str">
            <v>البريد و المواصلات</v>
          </cell>
          <cell r="AP364">
            <v>0</v>
          </cell>
        </row>
        <row r="365">
          <cell r="B365">
            <v>358</v>
          </cell>
          <cell r="C365">
            <v>12</v>
          </cell>
          <cell r="D365">
            <v>3</v>
          </cell>
          <cell r="E365" t="str">
            <v>بختي</v>
          </cell>
          <cell r="F365" t="str">
            <v>عماد الدين</v>
          </cell>
          <cell r="G365">
            <v>9</v>
          </cell>
          <cell r="H365">
            <v>10</v>
          </cell>
          <cell r="I365">
            <v>2002</v>
          </cell>
          <cell r="J365" t="str">
            <v>الجلفة</v>
          </cell>
          <cell r="K365" t="str">
            <v>3م4</v>
          </cell>
          <cell r="O365" t="str">
            <v>ذكر</v>
          </cell>
          <cell r="R365" t="str">
            <v>علي</v>
          </cell>
          <cell r="S365" t="str">
            <v>موظف</v>
          </cell>
          <cell r="T365" t="str">
            <v>حي المسجد الجديد</v>
          </cell>
          <cell r="AP365">
            <v>0</v>
          </cell>
        </row>
        <row r="366">
          <cell r="B366">
            <v>359</v>
          </cell>
          <cell r="C366">
            <v>12</v>
          </cell>
          <cell r="D366">
            <v>4</v>
          </cell>
          <cell r="E366" t="str">
            <v>بن جدو</v>
          </cell>
          <cell r="F366" t="str">
            <v>مروة أحلام</v>
          </cell>
          <cell r="G366">
            <v>24</v>
          </cell>
          <cell r="H366">
            <v>4</v>
          </cell>
          <cell r="I366">
            <v>2002</v>
          </cell>
          <cell r="J366" t="str">
            <v>الجلفة</v>
          </cell>
          <cell r="K366" t="str">
            <v>3م4</v>
          </cell>
          <cell r="O366" t="str">
            <v>انثى</v>
          </cell>
          <cell r="R366" t="str">
            <v>دقمان</v>
          </cell>
          <cell r="S366" t="str">
            <v>متقاعد</v>
          </cell>
          <cell r="T366" t="str">
            <v>حي المسجد الجديد 1052/52</v>
          </cell>
          <cell r="AP366">
            <v>0</v>
          </cell>
        </row>
        <row r="367">
          <cell r="B367">
            <v>360</v>
          </cell>
          <cell r="C367">
            <v>12</v>
          </cell>
          <cell r="D367">
            <v>5</v>
          </cell>
          <cell r="E367" t="str">
            <v>بن عبد الرحمان</v>
          </cell>
          <cell r="F367" t="str">
            <v>بلقاسم</v>
          </cell>
          <cell r="G367">
            <v>16</v>
          </cell>
          <cell r="H367">
            <v>12</v>
          </cell>
          <cell r="I367">
            <v>2002</v>
          </cell>
          <cell r="J367" t="str">
            <v>الجلفة</v>
          </cell>
          <cell r="K367" t="str">
            <v>3م4</v>
          </cell>
          <cell r="O367" t="str">
            <v>ذكر</v>
          </cell>
          <cell r="R367" t="str">
            <v>محمد</v>
          </cell>
          <cell r="S367" t="str">
            <v>تاجر</v>
          </cell>
          <cell r="T367" t="str">
            <v>حي الظل الجميل </v>
          </cell>
          <cell r="AP367">
            <v>0</v>
          </cell>
        </row>
        <row r="368">
          <cell r="B368">
            <v>361</v>
          </cell>
          <cell r="C368">
            <v>12</v>
          </cell>
          <cell r="D368">
            <v>6</v>
          </cell>
          <cell r="E368" t="str">
            <v>بن عمر</v>
          </cell>
          <cell r="F368" t="str">
            <v>هديل زينب</v>
          </cell>
          <cell r="G368">
            <v>27</v>
          </cell>
          <cell r="H368">
            <v>6</v>
          </cell>
          <cell r="I368">
            <v>2002</v>
          </cell>
          <cell r="J368" t="str">
            <v>الجلفة</v>
          </cell>
          <cell r="K368" t="str">
            <v>3م4</v>
          </cell>
          <cell r="O368" t="str">
            <v>انثى</v>
          </cell>
          <cell r="R368" t="str">
            <v>عبد الباقي</v>
          </cell>
          <cell r="S368" t="str">
            <v>عامل</v>
          </cell>
          <cell r="T368" t="str">
            <v>حي السعدات 316/42</v>
          </cell>
          <cell r="AP368">
            <v>0</v>
          </cell>
        </row>
        <row r="369">
          <cell r="B369">
            <v>362</v>
          </cell>
          <cell r="C369">
            <v>12</v>
          </cell>
          <cell r="D369">
            <v>7</v>
          </cell>
          <cell r="E369" t="str">
            <v>بن غربي </v>
          </cell>
          <cell r="F369" t="str">
            <v>إيناس</v>
          </cell>
          <cell r="G369">
            <v>8</v>
          </cell>
          <cell r="H369">
            <v>1</v>
          </cell>
          <cell r="I369">
            <v>2003</v>
          </cell>
          <cell r="J369" t="str">
            <v>الجلفة</v>
          </cell>
          <cell r="K369" t="str">
            <v>3م4</v>
          </cell>
          <cell r="O369" t="str">
            <v>انثى</v>
          </cell>
          <cell r="R369" t="str">
            <v>سفيان </v>
          </cell>
          <cell r="S369" t="str">
            <v>مراقب</v>
          </cell>
          <cell r="T369" t="str">
            <v>حي الظل الجميل 280/55</v>
          </cell>
          <cell r="AP369">
            <v>0</v>
          </cell>
        </row>
        <row r="370">
          <cell r="B370">
            <v>363</v>
          </cell>
          <cell r="C370">
            <v>12</v>
          </cell>
          <cell r="D370">
            <v>8</v>
          </cell>
          <cell r="E370" t="str">
            <v>بوخالفة</v>
          </cell>
          <cell r="F370" t="str">
            <v>أحمد يوسف</v>
          </cell>
          <cell r="G370">
            <v>18</v>
          </cell>
          <cell r="H370">
            <v>10</v>
          </cell>
          <cell r="I370">
            <v>2002</v>
          </cell>
          <cell r="J370" t="str">
            <v>الجلفة</v>
          </cell>
          <cell r="K370" t="str">
            <v>3م4</v>
          </cell>
          <cell r="O370" t="str">
            <v>ذكر</v>
          </cell>
          <cell r="R370" t="str">
            <v>خليفة </v>
          </cell>
          <cell r="S370" t="str">
            <v>خبير معماري</v>
          </cell>
          <cell r="T370" t="str">
            <v>حي الخلفاء </v>
          </cell>
          <cell r="AP370">
            <v>0</v>
          </cell>
        </row>
        <row r="371">
          <cell r="B371">
            <v>364</v>
          </cell>
          <cell r="C371">
            <v>12</v>
          </cell>
          <cell r="D371">
            <v>9</v>
          </cell>
          <cell r="E371" t="str">
            <v>بوراوي</v>
          </cell>
          <cell r="F371" t="str">
            <v>آية</v>
          </cell>
          <cell r="G371">
            <v>31</v>
          </cell>
          <cell r="H371">
            <v>3</v>
          </cell>
          <cell r="I371">
            <v>2003</v>
          </cell>
          <cell r="J371" t="str">
            <v>سكيكدة</v>
          </cell>
          <cell r="K371" t="str">
            <v>3م4</v>
          </cell>
          <cell r="O371" t="str">
            <v>انثى</v>
          </cell>
          <cell r="R371" t="str">
            <v>طرشون</v>
          </cell>
          <cell r="S371" t="str">
            <v>موظف</v>
          </cell>
          <cell r="T371" t="str">
            <v>نهج فلسطين فيلا 07</v>
          </cell>
          <cell r="AP371">
            <v>0</v>
          </cell>
        </row>
        <row r="372">
          <cell r="B372">
            <v>365</v>
          </cell>
          <cell r="C372">
            <v>12</v>
          </cell>
          <cell r="D372">
            <v>10</v>
          </cell>
          <cell r="E372" t="str">
            <v>بوسعيد</v>
          </cell>
          <cell r="F372" t="str">
            <v>ياسمين</v>
          </cell>
          <cell r="G372">
            <v>10</v>
          </cell>
          <cell r="H372">
            <v>6</v>
          </cell>
          <cell r="I372">
            <v>2002</v>
          </cell>
          <cell r="J372" t="str">
            <v>الجزائر</v>
          </cell>
          <cell r="K372" t="str">
            <v>3م4</v>
          </cell>
          <cell r="O372" t="str">
            <v>انثى</v>
          </cell>
          <cell r="R372" t="str">
            <v>عبد الرحمان</v>
          </cell>
          <cell r="S372" t="str">
            <v>تاجر</v>
          </cell>
          <cell r="T372" t="str">
            <v>حي الظل الجميل </v>
          </cell>
          <cell r="AP372">
            <v>0</v>
          </cell>
        </row>
        <row r="373">
          <cell r="B373">
            <v>366</v>
          </cell>
          <cell r="C373">
            <v>12</v>
          </cell>
          <cell r="D373">
            <v>11</v>
          </cell>
          <cell r="E373" t="str">
            <v>ترمول</v>
          </cell>
          <cell r="F373" t="str">
            <v>رضوان </v>
          </cell>
          <cell r="G373">
            <v>2</v>
          </cell>
          <cell r="H373">
            <v>8</v>
          </cell>
          <cell r="I373">
            <v>2000</v>
          </cell>
          <cell r="J373" t="str">
            <v>الجلفة </v>
          </cell>
          <cell r="K373" t="str">
            <v>3م4</v>
          </cell>
          <cell r="O373" t="str">
            <v>ذكر</v>
          </cell>
          <cell r="R373" t="str">
            <v>رشيد</v>
          </cell>
          <cell r="S373" t="str">
            <v>تاجر</v>
          </cell>
          <cell r="T373" t="str">
            <v>شارع الشهداء 144/09</v>
          </cell>
          <cell r="AP373">
            <v>0</v>
          </cell>
        </row>
        <row r="374">
          <cell r="B374">
            <v>367</v>
          </cell>
          <cell r="C374">
            <v>12</v>
          </cell>
          <cell r="D374">
            <v>12</v>
          </cell>
          <cell r="E374" t="str">
            <v>تواتي</v>
          </cell>
          <cell r="F374" t="str">
            <v>محمد لمين</v>
          </cell>
          <cell r="G374">
            <v>13</v>
          </cell>
          <cell r="H374">
            <v>5</v>
          </cell>
          <cell r="I374">
            <v>2002</v>
          </cell>
          <cell r="J374" t="str">
            <v>الجلفة</v>
          </cell>
          <cell r="K374" t="str">
            <v>3م4</v>
          </cell>
          <cell r="O374" t="str">
            <v>ذكر</v>
          </cell>
          <cell r="R374" t="str">
            <v>السعيد</v>
          </cell>
          <cell r="S374" t="str">
            <v>بطال</v>
          </cell>
          <cell r="T374" t="str">
            <v>شارع بن عيسى دحمان</v>
          </cell>
          <cell r="AP374">
            <v>0</v>
          </cell>
        </row>
        <row r="375">
          <cell r="B375">
            <v>368</v>
          </cell>
          <cell r="C375">
            <v>12</v>
          </cell>
          <cell r="D375">
            <v>13</v>
          </cell>
          <cell r="E375" t="str">
            <v>جمعي</v>
          </cell>
          <cell r="F375" t="str">
            <v>ايوب</v>
          </cell>
          <cell r="G375">
            <v>9</v>
          </cell>
          <cell r="H375">
            <v>8</v>
          </cell>
          <cell r="I375">
            <v>2000</v>
          </cell>
          <cell r="J375" t="str">
            <v>الجلفة</v>
          </cell>
          <cell r="K375" t="str">
            <v>3م4</v>
          </cell>
          <cell r="O375" t="str">
            <v>ذكر</v>
          </cell>
          <cell r="R375" t="str">
            <v>احمد</v>
          </cell>
          <cell r="S375" t="str">
            <v>متقاعد</v>
          </cell>
          <cell r="T375" t="str">
            <v>شارع الشهداء</v>
          </cell>
          <cell r="AP375">
            <v>0</v>
          </cell>
        </row>
        <row r="376">
          <cell r="B376">
            <v>369</v>
          </cell>
          <cell r="C376">
            <v>12</v>
          </cell>
          <cell r="D376">
            <v>14</v>
          </cell>
          <cell r="E376" t="str">
            <v>حسن</v>
          </cell>
          <cell r="F376" t="str">
            <v>محمد أمين</v>
          </cell>
          <cell r="G376">
            <v>21</v>
          </cell>
          <cell r="H376">
            <v>1</v>
          </cell>
          <cell r="I376">
            <v>2003</v>
          </cell>
          <cell r="J376" t="str">
            <v>الجلفة</v>
          </cell>
          <cell r="K376" t="str">
            <v>3م4</v>
          </cell>
          <cell r="O376" t="str">
            <v>ذكر</v>
          </cell>
          <cell r="R376" t="str">
            <v>بن عيسى</v>
          </cell>
          <cell r="S376" t="str">
            <v>موظف</v>
          </cell>
          <cell r="T376" t="str">
            <v>اتصالات الجزائر</v>
          </cell>
          <cell r="AP376">
            <v>0</v>
          </cell>
        </row>
        <row r="377">
          <cell r="B377">
            <v>370</v>
          </cell>
          <cell r="C377">
            <v>12</v>
          </cell>
          <cell r="D377">
            <v>15</v>
          </cell>
          <cell r="E377" t="str">
            <v>حليس</v>
          </cell>
          <cell r="F377" t="str">
            <v>بشير زكرياء</v>
          </cell>
          <cell r="G377">
            <v>17</v>
          </cell>
          <cell r="H377">
            <v>1</v>
          </cell>
          <cell r="I377">
            <v>2002</v>
          </cell>
          <cell r="J377" t="str">
            <v>الجلفة</v>
          </cell>
          <cell r="K377" t="str">
            <v>3م4</v>
          </cell>
          <cell r="O377" t="str">
            <v>ذكر</v>
          </cell>
          <cell r="R377" t="str">
            <v>ابراهيم</v>
          </cell>
          <cell r="S377" t="str">
            <v>مساعد تربوي</v>
          </cell>
          <cell r="T377" t="str">
            <v>حي المسجد الجديد</v>
          </cell>
          <cell r="AP377">
            <v>0</v>
          </cell>
        </row>
        <row r="378">
          <cell r="B378">
            <v>371</v>
          </cell>
          <cell r="C378">
            <v>12</v>
          </cell>
          <cell r="D378">
            <v>16</v>
          </cell>
          <cell r="E378" t="str">
            <v>خالدي</v>
          </cell>
          <cell r="F378" t="str">
            <v>ابتهال أم الخير</v>
          </cell>
          <cell r="G378">
            <v>2</v>
          </cell>
          <cell r="H378">
            <v>8</v>
          </cell>
          <cell r="I378">
            <v>2002</v>
          </cell>
          <cell r="J378" t="str">
            <v>الجلفة</v>
          </cell>
          <cell r="K378" t="str">
            <v>3م4</v>
          </cell>
          <cell r="O378" t="str">
            <v>انثى</v>
          </cell>
          <cell r="R378" t="str">
            <v>خالد كمال</v>
          </cell>
          <cell r="S378" t="str">
            <v>طبيب</v>
          </cell>
          <cell r="T378" t="str">
            <v>حي الظل الجميل 262/8</v>
          </cell>
          <cell r="AP378">
            <v>0</v>
          </cell>
        </row>
        <row r="379">
          <cell r="B379">
            <v>372</v>
          </cell>
          <cell r="C379">
            <v>12</v>
          </cell>
          <cell r="D379">
            <v>17</v>
          </cell>
          <cell r="E379" t="str">
            <v>خلفاوي</v>
          </cell>
          <cell r="F379" t="str">
            <v>آية أميرة</v>
          </cell>
          <cell r="G379">
            <v>28</v>
          </cell>
          <cell r="H379">
            <v>10</v>
          </cell>
          <cell r="I379">
            <v>2002</v>
          </cell>
          <cell r="J379" t="str">
            <v>الجلفة</v>
          </cell>
          <cell r="K379" t="str">
            <v>3م4</v>
          </cell>
          <cell r="O379" t="str">
            <v>انثى</v>
          </cell>
          <cell r="R379" t="str">
            <v>اسماعيل</v>
          </cell>
          <cell r="S379" t="str">
            <v>استاذ</v>
          </cell>
          <cell r="T379" t="str">
            <v>وسط المدينة 130/04</v>
          </cell>
          <cell r="AP379">
            <v>0</v>
          </cell>
        </row>
        <row r="380">
          <cell r="B380">
            <v>373</v>
          </cell>
          <cell r="C380">
            <v>12</v>
          </cell>
          <cell r="D380">
            <v>18</v>
          </cell>
          <cell r="E380" t="str">
            <v>خوجة</v>
          </cell>
          <cell r="F380" t="str">
            <v>مختار شكري</v>
          </cell>
          <cell r="G380">
            <v>1</v>
          </cell>
          <cell r="H380">
            <v>1</v>
          </cell>
          <cell r="I380">
            <v>2003</v>
          </cell>
          <cell r="J380" t="str">
            <v>الجلفة</v>
          </cell>
          <cell r="K380" t="str">
            <v>3م4</v>
          </cell>
          <cell r="O380" t="str">
            <v>ذكر</v>
          </cell>
          <cell r="R380" t="str">
            <v>الطيب</v>
          </cell>
          <cell r="S380" t="str">
            <v>تاجر</v>
          </cell>
          <cell r="T380" t="str">
            <v>شارع الشهداء 133</v>
          </cell>
          <cell r="AP380">
            <v>0</v>
          </cell>
        </row>
        <row r="381">
          <cell r="B381">
            <v>374</v>
          </cell>
          <cell r="C381">
            <v>12</v>
          </cell>
          <cell r="D381">
            <v>19</v>
          </cell>
          <cell r="E381" t="str">
            <v>دماني</v>
          </cell>
          <cell r="F381" t="str">
            <v>هيفاء نريمان</v>
          </cell>
          <cell r="G381">
            <v>15</v>
          </cell>
          <cell r="H381">
            <v>4</v>
          </cell>
          <cell r="I381">
            <v>2002</v>
          </cell>
          <cell r="J381" t="str">
            <v>الجلفة</v>
          </cell>
          <cell r="K381" t="str">
            <v>3م4</v>
          </cell>
          <cell r="O381" t="str">
            <v>انثى</v>
          </cell>
          <cell r="R381" t="str">
            <v>عمير</v>
          </cell>
          <cell r="S381" t="str">
            <v>موظف</v>
          </cell>
          <cell r="T381" t="str">
            <v>حي الضاية 48 </v>
          </cell>
          <cell r="AP381">
            <v>0</v>
          </cell>
        </row>
        <row r="382">
          <cell r="B382">
            <v>375</v>
          </cell>
          <cell r="C382">
            <v>12</v>
          </cell>
          <cell r="D382">
            <v>20</v>
          </cell>
          <cell r="E382" t="str">
            <v>زيغم</v>
          </cell>
          <cell r="F382" t="str">
            <v>رياض</v>
          </cell>
          <cell r="G382">
            <v>25</v>
          </cell>
          <cell r="H382">
            <v>2</v>
          </cell>
          <cell r="I382">
            <v>2003</v>
          </cell>
          <cell r="J382" t="str">
            <v>الجلفة</v>
          </cell>
          <cell r="K382" t="str">
            <v>3م4</v>
          </cell>
          <cell r="O382" t="str">
            <v>ذكر</v>
          </cell>
          <cell r="R382" t="str">
            <v>بولنوار</v>
          </cell>
          <cell r="S382" t="str">
            <v>تاجر</v>
          </cell>
          <cell r="T382" t="str">
            <v>شارع الشهداء</v>
          </cell>
          <cell r="AP382">
            <v>0</v>
          </cell>
        </row>
        <row r="383">
          <cell r="B383">
            <v>376</v>
          </cell>
          <cell r="C383">
            <v>12</v>
          </cell>
          <cell r="D383">
            <v>21</v>
          </cell>
          <cell r="E383" t="str">
            <v>زيوش </v>
          </cell>
          <cell r="F383" t="str">
            <v>رياض</v>
          </cell>
          <cell r="G383">
            <v>29</v>
          </cell>
          <cell r="H383">
            <v>6</v>
          </cell>
          <cell r="I383">
            <v>2002</v>
          </cell>
          <cell r="J383" t="str">
            <v>الجلفة</v>
          </cell>
          <cell r="K383" t="str">
            <v>3م4</v>
          </cell>
          <cell r="O383" t="str">
            <v>ذكر</v>
          </cell>
          <cell r="R383" t="str">
            <v>لخضر</v>
          </cell>
          <cell r="S383" t="str">
            <v>بطال</v>
          </cell>
          <cell r="AP383">
            <v>0</v>
          </cell>
        </row>
        <row r="384">
          <cell r="B384">
            <v>377</v>
          </cell>
          <cell r="C384">
            <v>12</v>
          </cell>
          <cell r="D384">
            <v>22</v>
          </cell>
          <cell r="E384" t="str">
            <v>سليماني</v>
          </cell>
          <cell r="F384" t="str">
            <v>منى</v>
          </cell>
          <cell r="G384">
            <v>1</v>
          </cell>
          <cell r="H384">
            <v>2</v>
          </cell>
          <cell r="I384">
            <v>2002</v>
          </cell>
          <cell r="J384" t="str">
            <v>الجلفة</v>
          </cell>
          <cell r="K384" t="str">
            <v>3م4</v>
          </cell>
          <cell r="O384" t="str">
            <v>انثى</v>
          </cell>
          <cell r="R384" t="str">
            <v>الحاج</v>
          </cell>
          <cell r="S384" t="str">
            <v>بناء</v>
          </cell>
          <cell r="T384" t="str">
            <v>حي المسجد الجديد</v>
          </cell>
          <cell r="AP384">
            <v>0</v>
          </cell>
        </row>
        <row r="385">
          <cell r="B385">
            <v>378</v>
          </cell>
          <cell r="C385">
            <v>12</v>
          </cell>
          <cell r="D385">
            <v>23</v>
          </cell>
          <cell r="E385" t="str">
            <v>شداد</v>
          </cell>
          <cell r="F385" t="str">
            <v>عبد الكريم </v>
          </cell>
          <cell r="G385">
            <v>17</v>
          </cell>
          <cell r="H385">
            <v>6</v>
          </cell>
          <cell r="I385">
            <v>2002</v>
          </cell>
          <cell r="J385" t="str">
            <v>غرداية </v>
          </cell>
          <cell r="K385" t="str">
            <v>3م4</v>
          </cell>
          <cell r="O385" t="str">
            <v>ذكر</v>
          </cell>
          <cell r="R385" t="str">
            <v>احمد</v>
          </cell>
          <cell r="S385" t="str">
            <v>متقاعد</v>
          </cell>
          <cell r="T385" t="str">
            <v>حي المستشفى 03/165</v>
          </cell>
          <cell r="AP385">
            <v>0</v>
          </cell>
        </row>
        <row r="386">
          <cell r="B386">
            <v>379</v>
          </cell>
          <cell r="C386">
            <v>12</v>
          </cell>
          <cell r="D386">
            <v>24</v>
          </cell>
          <cell r="E386" t="str">
            <v>شريط</v>
          </cell>
          <cell r="F386" t="str">
            <v>عبد المجيد</v>
          </cell>
          <cell r="G386">
            <v>13</v>
          </cell>
          <cell r="H386">
            <v>2</v>
          </cell>
          <cell r="I386">
            <v>2002</v>
          </cell>
          <cell r="J386" t="str">
            <v>الجلفة</v>
          </cell>
          <cell r="K386" t="str">
            <v>3م4</v>
          </cell>
          <cell r="O386" t="str">
            <v>ذكر</v>
          </cell>
          <cell r="R386" t="str">
            <v>لخضر</v>
          </cell>
          <cell r="S386" t="str">
            <v>مساعد تربوي</v>
          </cell>
          <cell r="T386" t="str">
            <v>حي الجديد</v>
          </cell>
          <cell r="AP386">
            <v>0</v>
          </cell>
        </row>
        <row r="387">
          <cell r="B387">
            <v>380</v>
          </cell>
          <cell r="C387">
            <v>12</v>
          </cell>
          <cell r="D387">
            <v>25</v>
          </cell>
          <cell r="E387" t="str">
            <v>طالب</v>
          </cell>
          <cell r="F387" t="str">
            <v>لينة</v>
          </cell>
          <cell r="G387">
            <v>27</v>
          </cell>
          <cell r="H387">
            <v>12</v>
          </cell>
          <cell r="I387">
            <v>2002</v>
          </cell>
          <cell r="J387" t="str">
            <v>الجزائر</v>
          </cell>
          <cell r="K387" t="str">
            <v>3م4</v>
          </cell>
          <cell r="O387" t="str">
            <v>انثى</v>
          </cell>
          <cell r="R387" t="str">
            <v>عبد الكريم</v>
          </cell>
          <cell r="S387" t="str">
            <v>طبيب</v>
          </cell>
          <cell r="T387" t="str">
            <v>حي الجديد</v>
          </cell>
          <cell r="AP387">
            <v>0</v>
          </cell>
        </row>
        <row r="388">
          <cell r="B388">
            <v>381</v>
          </cell>
          <cell r="C388">
            <v>12</v>
          </cell>
          <cell r="D388">
            <v>26</v>
          </cell>
          <cell r="E388" t="str">
            <v>طيبي</v>
          </cell>
          <cell r="F388" t="str">
            <v>البشير</v>
          </cell>
          <cell r="G388">
            <v>2</v>
          </cell>
          <cell r="H388">
            <v>1</v>
          </cell>
          <cell r="I388">
            <v>2000</v>
          </cell>
          <cell r="J388" t="str">
            <v>الجلفة</v>
          </cell>
          <cell r="K388" t="str">
            <v>3م4</v>
          </cell>
          <cell r="O388" t="str">
            <v>ذكر</v>
          </cell>
          <cell r="R388" t="str">
            <v>علي</v>
          </cell>
          <cell r="S388" t="str">
            <v>بطال</v>
          </cell>
          <cell r="T388" t="str">
            <v>حي البرج 14/153</v>
          </cell>
          <cell r="AP388">
            <v>0</v>
          </cell>
        </row>
        <row r="389">
          <cell r="B389">
            <v>382</v>
          </cell>
          <cell r="C389">
            <v>12</v>
          </cell>
          <cell r="D389">
            <v>27</v>
          </cell>
          <cell r="E389" t="str">
            <v>عسلون</v>
          </cell>
          <cell r="F389" t="str">
            <v>محمد طاهر</v>
          </cell>
          <cell r="G389">
            <v>21</v>
          </cell>
          <cell r="H389">
            <v>3</v>
          </cell>
          <cell r="I389">
            <v>2003</v>
          </cell>
          <cell r="J389" t="str">
            <v>الجلفة</v>
          </cell>
          <cell r="K389" t="str">
            <v>3م4</v>
          </cell>
          <cell r="O389" t="str">
            <v>ذكر</v>
          </cell>
          <cell r="R389" t="str">
            <v>عبد الرحمان</v>
          </cell>
          <cell r="S389" t="str">
            <v>تاجر</v>
          </cell>
          <cell r="T389" t="str">
            <v>حي الظل الجميل 286/31</v>
          </cell>
          <cell r="AP389">
            <v>0</v>
          </cell>
        </row>
        <row r="390">
          <cell r="B390">
            <v>383</v>
          </cell>
          <cell r="C390">
            <v>12</v>
          </cell>
          <cell r="D390">
            <v>28</v>
          </cell>
          <cell r="E390" t="str">
            <v>عياشى</v>
          </cell>
          <cell r="F390" t="str">
            <v>نور الدين</v>
          </cell>
          <cell r="G390">
            <v>2</v>
          </cell>
          <cell r="H390">
            <v>10</v>
          </cell>
          <cell r="I390">
            <v>2000</v>
          </cell>
          <cell r="J390" t="str">
            <v>الجلفة</v>
          </cell>
          <cell r="K390" t="str">
            <v>3م4</v>
          </cell>
          <cell r="O390" t="str">
            <v>ذكر</v>
          </cell>
          <cell r="R390" t="str">
            <v>السايح</v>
          </cell>
          <cell r="S390" t="str">
            <v>موظف</v>
          </cell>
          <cell r="T390" t="str">
            <v>حي الظل الجميل </v>
          </cell>
          <cell r="AP390">
            <v>0</v>
          </cell>
        </row>
        <row r="391">
          <cell r="B391">
            <v>384</v>
          </cell>
          <cell r="C391">
            <v>12</v>
          </cell>
          <cell r="D391">
            <v>29</v>
          </cell>
          <cell r="E391" t="str">
            <v>قدقاد</v>
          </cell>
          <cell r="F391" t="str">
            <v>أم الخير </v>
          </cell>
          <cell r="G391">
            <v>15</v>
          </cell>
          <cell r="H391">
            <v>7</v>
          </cell>
          <cell r="I391">
            <v>2001</v>
          </cell>
          <cell r="J391" t="str">
            <v>عين معبد</v>
          </cell>
          <cell r="K391" t="str">
            <v>3م4</v>
          </cell>
          <cell r="O391" t="str">
            <v>انثى</v>
          </cell>
          <cell r="T391" t="str">
            <v>حي الظل الجميل </v>
          </cell>
          <cell r="AP391">
            <v>0</v>
          </cell>
        </row>
        <row r="392">
          <cell r="B392">
            <v>385</v>
          </cell>
          <cell r="C392">
            <v>12</v>
          </cell>
          <cell r="D392">
            <v>30</v>
          </cell>
          <cell r="E392" t="str">
            <v>كاكي </v>
          </cell>
          <cell r="F392" t="str">
            <v>اكرم علي ايوب</v>
          </cell>
          <cell r="G392">
            <v>9</v>
          </cell>
          <cell r="H392">
            <v>4</v>
          </cell>
          <cell r="I392">
            <v>2000</v>
          </cell>
          <cell r="J392" t="str">
            <v>الجلفة</v>
          </cell>
          <cell r="K392" t="str">
            <v>3م4</v>
          </cell>
          <cell r="O392" t="str">
            <v>ذكر</v>
          </cell>
          <cell r="R392" t="str">
            <v>احمد</v>
          </cell>
          <cell r="S392" t="str">
            <v>موظف</v>
          </cell>
          <cell r="T392" t="str">
            <v>شارع بن عيسى دحمان</v>
          </cell>
          <cell r="AP392">
            <v>0</v>
          </cell>
        </row>
        <row r="393">
          <cell r="B393">
            <v>386</v>
          </cell>
          <cell r="C393">
            <v>12</v>
          </cell>
          <cell r="D393">
            <v>31</v>
          </cell>
          <cell r="E393" t="str">
            <v>لحرش</v>
          </cell>
          <cell r="F393" t="str">
            <v>محمد السعيد أيمن</v>
          </cell>
          <cell r="G393">
            <v>5</v>
          </cell>
          <cell r="H393">
            <v>10</v>
          </cell>
          <cell r="I393">
            <v>2002</v>
          </cell>
          <cell r="J393" t="str">
            <v>الجلفة</v>
          </cell>
          <cell r="K393" t="str">
            <v>3م4</v>
          </cell>
          <cell r="O393" t="str">
            <v>ذكر</v>
          </cell>
          <cell r="R393" t="str">
            <v>عبد الرحمان</v>
          </cell>
          <cell r="S393" t="str">
            <v>مهندس</v>
          </cell>
          <cell r="T393" t="str">
            <v>حي المستشفى</v>
          </cell>
          <cell r="AP393">
            <v>0</v>
          </cell>
        </row>
        <row r="394">
          <cell r="B394">
            <v>387</v>
          </cell>
          <cell r="C394">
            <v>12</v>
          </cell>
          <cell r="D394">
            <v>32</v>
          </cell>
          <cell r="E394" t="str">
            <v>ماضي</v>
          </cell>
          <cell r="F394" t="str">
            <v>علي</v>
          </cell>
          <cell r="G394">
            <v>21</v>
          </cell>
          <cell r="H394">
            <v>1</v>
          </cell>
          <cell r="I394">
            <v>2000</v>
          </cell>
          <cell r="J394" t="str">
            <v>الجلفة</v>
          </cell>
          <cell r="K394" t="str">
            <v>3م4</v>
          </cell>
          <cell r="O394" t="str">
            <v>ذكر</v>
          </cell>
          <cell r="R394" t="str">
            <v>ميلال</v>
          </cell>
          <cell r="S394" t="str">
            <v>بطال</v>
          </cell>
          <cell r="T394" t="str">
            <v>شارع حساني عبد القادر 144/03</v>
          </cell>
          <cell r="AP394">
            <v>0</v>
          </cell>
        </row>
        <row r="395">
          <cell r="B395">
            <v>388</v>
          </cell>
          <cell r="C395">
            <v>12</v>
          </cell>
          <cell r="D395">
            <v>33</v>
          </cell>
          <cell r="E395" t="str">
            <v>موايسي</v>
          </cell>
          <cell r="F395" t="str">
            <v>عبد الحق</v>
          </cell>
          <cell r="G395">
            <v>26</v>
          </cell>
          <cell r="H395">
            <v>4</v>
          </cell>
          <cell r="I395">
            <v>2002</v>
          </cell>
          <cell r="J395" t="str">
            <v>الجلفة</v>
          </cell>
          <cell r="K395" t="str">
            <v>3م4</v>
          </cell>
          <cell r="O395" t="str">
            <v>ذكر</v>
          </cell>
          <cell r="R395" t="str">
            <v>مفتاح</v>
          </cell>
          <cell r="S395" t="str">
            <v>تاجر</v>
          </cell>
          <cell r="T395" t="str">
            <v>شارع 20اوت </v>
          </cell>
          <cell r="AP395">
            <v>0</v>
          </cell>
        </row>
        <row r="396">
          <cell r="B396">
            <v>389</v>
          </cell>
          <cell r="C396">
            <v>12</v>
          </cell>
          <cell r="D396">
            <v>34</v>
          </cell>
          <cell r="E396" t="str">
            <v>مونسي</v>
          </cell>
          <cell r="F396" t="str">
            <v>ياسين ريان</v>
          </cell>
          <cell r="G396">
            <v>24</v>
          </cell>
          <cell r="H396">
            <v>5</v>
          </cell>
          <cell r="I396">
            <v>2002</v>
          </cell>
          <cell r="J396" t="str">
            <v>الجلفة</v>
          </cell>
          <cell r="K396" t="str">
            <v>3م4</v>
          </cell>
          <cell r="O396" t="str">
            <v>ذكر</v>
          </cell>
          <cell r="R396" t="str">
            <v>محمد</v>
          </cell>
          <cell r="S396" t="str">
            <v>موظف</v>
          </cell>
          <cell r="T396" t="str">
            <v>حي الظل الجميل</v>
          </cell>
          <cell r="AP396">
            <v>0</v>
          </cell>
        </row>
        <row r="397">
          <cell r="B397">
            <v>390</v>
          </cell>
          <cell r="C397">
            <v>13</v>
          </cell>
          <cell r="D397">
            <v>1</v>
          </cell>
          <cell r="E397" t="str">
            <v>أعمر</v>
          </cell>
          <cell r="F397" t="str">
            <v>وليد</v>
          </cell>
          <cell r="G397">
            <v>24</v>
          </cell>
          <cell r="H397">
            <v>3</v>
          </cell>
          <cell r="I397">
            <v>1998</v>
          </cell>
          <cell r="J397" t="str">
            <v>الجلفة</v>
          </cell>
          <cell r="K397" t="str">
            <v>4م1</v>
          </cell>
          <cell r="O397" t="str">
            <v>ذكر</v>
          </cell>
          <cell r="R397" t="str">
            <v>سليمان زينب</v>
          </cell>
          <cell r="S397" t="str">
            <v>/</v>
          </cell>
          <cell r="T397" t="str">
            <v>حي العقيد محمد شعباني رقم 11</v>
          </cell>
          <cell r="AP397">
            <v>0</v>
          </cell>
        </row>
        <row r="398">
          <cell r="B398">
            <v>391</v>
          </cell>
          <cell r="C398">
            <v>13</v>
          </cell>
          <cell r="D398">
            <v>2</v>
          </cell>
          <cell r="E398" t="str">
            <v>الحدي </v>
          </cell>
          <cell r="F398" t="str">
            <v>سندس</v>
          </cell>
          <cell r="G398">
            <v>15</v>
          </cell>
          <cell r="H398">
            <v>10</v>
          </cell>
          <cell r="I398">
            <v>2001</v>
          </cell>
          <cell r="J398" t="str">
            <v>مسعد</v>
          </cell>
          <cell r="K398" t="str">
            <v>4م1</v>
          </cell>
          <cell r="O398" t="str">
            <v>انثى</v>
          </cell>
          <cell r="R398" t="str">
            <v>عبد الرحمان</v>
          </cell>
          <cell r="S398" t="str">
            <v>مقاول</v>
          </cell>
          <cell r="T398" t="str">
            <v>حي المسجد الجديد رقم 13</v>
          </cell>
          <cell r="AP398">
            <v>0</v>
          </cell>
        </row>
        <row r="399">
          <cell r="B399">
            <v>392</v>
          </cell>
          <cell r="C399">
            <v>13</v>
          </cell>
          <cell r="D399">
            <v>3</v>
          </cell>
          <cell r="E399" t="str">
            <v>النوراني</v>
          </cell>
          <cell r="F399" t="str">
            <v>هند نادين</v>
          </cell>
          <cell r="G399">
            <v>5</v>
          </cell>
          <cell r="H399">
            <v>6</v>
          </cell>
          <cell r="I399">
            <v>1999</v>
          </cell>
          <cell r="J399" t="str">
            <v>الجلفة</v>
          </cell>
          <cell r="K399" t="str">
            <v>4م1</v>
          </cell>
          <cell r="O399" t="str">
            <v>انثى</v>
          </cell>
          <cell r="R399" t="str">
            <v>منير</v>
          </cell>
          <cell r="S399" t="str">
            <v>/</v>
          </cell>
          <cell r="AP399">
            <v>0</v>
          </cell>
        </row>
        <row r="400">
          <cell r="B400">
            <v>393</v>
          </cell>
          <cell r="C400">
            <v>13</v>
          </cell>
          <cell r="D400">
            <v>4</v>
          </cell>
          <cell r="E400" t="str">
            <v>بن العايب </v>
          </cell>
          <cell r="F400" t="str">
            <v>دنيا</v>
          </cell>
          <cell r="G400">
            <v>8</v>
          </cell>
          <cell r="H400">
            <v>2</v>
          </cell>
          <cell r="I400">
            <v>1999</v>
          </cell>
          <cell r="J400" t="str">
            <v>الجلفة</v>
          </cell>
          <cell r="K400" t="str">
            <v>4م1</v>
          </cell>
          <cell r="O400" t="str">
            <v>انثى</v>
          </cell>
          <cell r="R400" t="str">
            <v>عامر</v>
          </cell>
          <cell r="S400" t="str">
            <v>موظف</v>
          </cell>
          <cell r="T400" t="str">
            <v>حي قناني</v>
          </cell>
          <cell r="AP400">
            <v>0</v>
          </cell>
        </row>
        <row r="401">
          <cell r="B401">
            <v>394</v>
          </cell>
          <cell r="C401">
            <v>13</v>
          </cell>
          <cell r="D401">
            <v>5</v>
          </cell>
          <cell r="E401" t="str">
            <v>بن تركية</v>
          </cell>
          <cell r="F401" t="str">
            <v>رزيقة</v>
          </cell>
          <cell r="G401">
            <v>3</v>
          </cell>
          <cell r="H401">
            <v>5</v>
          </cell>
          <cell r="I401">
            <v>2001</v>
          </cell>
          <cell r="J401" t="str">
            <v>الجلفة </v>
          </cell>
          <cell r="K401" t="str">
            <v>4م1</v>
          </cell>
          <cell r="O401" t="str">
            <v>انثى</v>
          </cell>
          <cell r="R401" t="str">
            <v>احمد</v>
          </cell>
          <cell r="S401" t="str">
            <v>متقاعد</v>
          </cell>
          <cell r="AP401">
            <v>0</v>
          </cell>
        </row>
        <row r="402">
          <cell r="B402">
            <v>395</v>
          </cell>
          <cell r="C402">
            <v>13</v>
          </cell>
          <cell r="D402">
            <v>6</v>
          </cell>
          <cell r="E402" t="str">
            <v>بن عمران</v>
          </cell>
          <cell r="F402" t="str">
            <v>فاطمة الزهرة</v>
          </cell>
          <cell r="G402">
            <v>21</v>
          </cell>
          <cell r="H402">
            <v>3</v>
          </cell>
          <cell r="I402">
            <v>2001</v>
          </cell>
          <cell r="J402" t="str">
            <v>القديد</v>
          </cell>
          <cell r="K402" t="str">
            <v>4م1</v>
          </cell>
          <cell r="O402" t="str">
            <v>انثى</v>
          </cell>
          <cell r="R402" t="str">
            <v>بلخير</v>
          </cell>
          <cell r="S402" t="str">
            <v>موظف</v>
          </cell>
          <cell r="T402" t="str">
            <v>حي الظل الجميل 25/286</v>
          </cell>
          <cell r="AP402">
            <v>0</v>
          </cell>
        </row>
        <row r="403">
          <cell r="B403">
            <v>396</v>
          </cell>
          <cell r="C403">
            <v>13</v>
          </cell>
          <cell r="D403">
            <v>7</v>
          </cell>
          <cell r="E403" t="str">
            <v>بن لكحل</v>
          </cell>
          <cell r="F403" t="str">
            <v>نجلاء سعاد</v>
          </cell>
          <cell r="G403">
            <v>26</v>
          </cell>
          <cell r="H403">
            <v>6</v>
          </cell>
          <cell r="I403">
            <v>2001</v>
          </cell>
          <cell r="J403" t="str">
            <v>الجلفة</v>
          </cell>
          <cell r="K403" t="str">
            <v>4م1</v>
          </cell>
          <cell r="O403" t="str">
            <v>انثى</v>
          </cell>
          <cell r="R403" t="str">
            <v>عبد الباقي</v>
          </cell>
          <cell r="S403" t="str">
            <v>موظف</v>
          </cell>
          <cell r="T403" t="str">
            <v>حي الزحاف 34/235</v>
          </cell>
          <cell r="AP403">
            <v>0</v>
          </cell>
        </row>
        <row r="404">
          <cell r="B404">
            <v>397</v>
          </cell>
          <cell r="C404">
            <v>13</v>
          </cell>
          <cell r="D404">
            <v>8</v>
          </cell>
          <cell r="E404" t="str">
            <v>بوخاري</v>
          </cell>
          <cell r="F404" t="str">
            <v>سليمان</v>
          </cell>
          <cell r="G404">
            <v>0</v>
          </cell>
          <cell r="H404">
            <v>0</v>
          </cell>
          <cell r="I404">
            <v>2001</v>
          </cell>
          <cell r="J404" t="str">
            <v>الجلفة</v>
          </cell>
          <cell r="K404" t="str">
            <v>4م1</v>
          </cell>
          <cell r="O404" t="str">
            <v>ذكر</v>
          </cell>
          <cell r="R404" t="str">
            <v>جلول</v>
          </cell>
          <cell r="S404" t="str">
            <v>بطال</v>
          </cell>
          <cell r="T404" t="str">
            <v>حي المسجد الجديد 03/330</v>
          </cell>
          <cell r="AP404">
            <v>0</v>
          </cell>
        </row>
        <row r="405">
          <cell r="B405">
            <v>398</v>
          </cell>
          <cell r="C405">
            <v>13</v>
          </cell>
          <cell r="D405">
            <v>9</v>
          </cell>
          <cell r="E405" t="str">
            <v>بوزرقوطة</v>
          </cell>
          <cell r="F405" t="str">
            <v>سالم</v>
          </cell>
          <cell r="K405" t="str">
            <v>4م1</v>
          </cell>
          <cell r="M405" t="str">
            <v>وافد</v>
          </cell>
          <cell r="O405" t="str">
            <v>ذكر</v>
          </cell>
          <cell r="AP405">
            <v>0</v>
          </cell>
        </row>
        <row r="406">
          <cell r="B406">
            <v>399</v>
          </cell>
          <cell r="C406">
            <v>13</v>
          </cell>
          <cell r="D406">
            <v>10</v>
          </cell>
          <cell r="E406" t="str">
            <v>بوعبدلي </v>
          </cell>
          <cell r="F406" t="str">
            <v>شيماء ريان</v>
          </cell>
          <cell r="G406">
            <v>29</v>
          </cell>
          <cell r="H406">
            <v>7</v>
          </cell>
          <cell r="I406">
            <v>2001</v>
          </cell>
          <cell r="J406" t="str">
            <v>الجلفة</v>
          </cell>
          <cell r="K406" t="str">
            <v>4م1</v>
          </cell>
          <cell r="O406" t="str">
            <v>انثى</v>
          </cell>
          <cell r="R406" t="str">
            <v>بن عزوز</v>
          </cell>
          <cell r="S406" t="str">
            <v>موظف</v>
          </cell>
          <cell r="T406" t="str">
            <v>حي الفلاح 326/09</v>
          </cell>
          <cell r="AP406">
            <v>0</v>
          </cell>
        </row>
        <row r="407">
          <cell r="B407">
            <v>400</v>
          </cell>
          <cell r="C407">
            <v>13</v>
          </cell>
          <cell r="D407">
            <v>11</v>
          </cell>
          <cell r="E407" t="str">
            <v>تاوتي</v>
          </cell>
          <cell r="F407" t="str">
            <v>سيف الله الاخضر</v>
          </cell>
          <cell r="G407">
            <v>10</v>
          </cell>
          <cell r="H407">
            <v>4</v>
          </cell>
          <cell r="I407">
            <v>2000</v>
          </cell>
          <cell r="J407" t="str">
            <v>الجلفة</v>
          </cell>
          <cell r="K407" t="str">
            <v>4م1</v>
          </cell>
          <cell r="O407" t="str">
            <v>ذكر</v>
          </cell>
          <cell r="R407" t="str">
            <v>عمر</v>
          </cell>
          <cell r="S407" t="str">
            <v>بطال</v>
          </cell>
          <cell r="T407" t="str">
            <v>حي الفلاح 02/332</v>
          </cell>
          <cell r="AP407">
            <v>0</v>
          </cell>
        </row>
        <row r="408">
          <cell r="B408">
            <v>401</v>
          </cell>
          <cell r="C408">
            <v>13</v>
          </cell>
          <cell r="D408">
            <v>12</v>
          </cell>
          <cell r="E408" t="str">
            <v>جاب الله</v>
          </cell>
          <cell r="F408" t="str">
            <v>سارة ناريمان</v>
          </cell>
          <cell r="K408" t="str">
            <v>4م1</v>
          </cell>
          <cell r="M408" t="str">
            <v>وافد</v>
          </cell>
          <cell r="O408" t="str">
            <v>انثى</v>
          </cell>
          <cell r="AP408">
            <v>0</v>
          </cell>
        </row>
        <row r="409">
          <cell r="B409">
            <v>402</v>
          </cell>
          <cell r="C409">
            <v>13</v>
          </cell>
          <cell r="D409">
            <v>13</v>
          </cell>
          <cell r="E409" t="str">
            <v>جرعوب</v>
          </cell>
          <cell r="F409" t="str">
            <v>محمد نائل</v>
          </cell>
          <cell r="G409">
            <v>9</v>
          </cell>
          <cell r="H409">
            <v>11</v>
          </cell>
          <cell r="I409">
            <v>2001</v>
          </cell>
          <cell r="J409" t="str">
            <v>مسعد</v>
          </cell>
          <cell r="K409" t="str">
            <v>4م1</v>
          </cell>
          <cell r="O409" t="str">
            <v>ذكر</v>
          </cell>
          <cell r="R409" t="str">
            <v>عبد الله</v>
          </cell>
          <cell r="S409" t="str">
            <v>مقاول</v>
          </cell>
          <cell r="T409" t="str">
            <v>حي الظل الجميل رقم 14</v>
          </cell>
          <cell r="AP409">
            <v>0</v>
          </cell>
        </row>
        <row r="410">
          <cell r="B410">
            <v>403</v>
          </cell>
          <cell r="C410">
            <v>13</v>
          </cell>
          <cell r="D410">
            <v>14</v>
          </cell>
          <cell r="E410" t="str">
            <v>جقدالي</v>
          </cell>
          <cell r="F410" t="str">
            <v>طاهر ياسين</v>
          </cell>
          <cell r="K410" t="str">
            <v>4م1</v>
          </cell>
          <cell r="O410" t="str">
            <v>ذكر</v>
          </cell>
          <cell r="AP410">
            <v>0</v>
          </cell>
        </row>
        <row r="411">
          <cell r="B411">
            <v>404</v>
          </cell>
          <cell r="C411">
            <v>13</v>
          </cell>
          <cell r="D411">
            <v>15</v>
          </cell>
          <cell r="E411" t="str">
            <v>جنيدي</v>
          </cell>
          <cell r="F411" t="str">
            <v>مصطفى</v>
          </cell>
          <cell r="G411">
            <v>12</v>
          </cell>
          <cell r="H411">
            <v>9</v>
          </cell>
          <cell r="I411">
            <v>2001</v>
          </cell>
          <cell r="J411" t="str">
            <v>الجلفة</v>
          </cell>
          <cell r="K411" t="str">
            <v>4م1</v>
          </cell>
          <cell r="O411" t="str">
            <v>ذكر</v>
          </cell>
          <cell r="R411" t="str">
            <v>احمد</v>
          </cell>
          <cell r="S411" t="str">
            <v>بطال</v>
          </cell>
          <cell r="T411" t="str">
            <v>حي الفلاح</v>
          </cell>
          <cell r="AP411">
            <v>0</v>
          </cell>
        </row>
        <row r="412">
          <cell r="B412">
            <v>405</v>
          </cell>
          <cell r="C412">
            <v>13</v>
          </cell>
          <cell r="D412">
            <v>16</v>
          </cell>
          <cell r="E412" t="str">
            <v>حامدي</v>
          </cell>
          <cell r="F412" t="str">
            <v>اسلام محمد</v>
          </cell>
          <cell r="G412">
            <v>11</v>
          </cell>
          <cell r="H412">
            <v>9</v>
          </cell>
          <cell r="I412">
            <v>2001</v>
          </cell>
          <cell r="J412" t="str">
            <v>الجلفة</v>
          </cell>
          <cell r="K412" t="str">
            <v>4م1</v>
          </cell>
          <cell r="O412" t="str">
            <v>ذكر</v>
          </cell>
          <cell r="R412" t="str">
            <v>مختار</v>
          </cell>
          <cell r="S412" t="str">
            <v>متقاعد</v>
          </cell>
          <cell r="T412" t="str">
            <v>حي الظل الجميل 07/282</v>
          </cell>
          <cell r="AP412">
            <v>0</v>
          </cell>
        </row>
        <row r="413">
          <cell r="B413">
            <v>406</v>
          </cell>
          <cell r="C413">
            <v>13</v>
          </cell>
          <cell r="D413">
            <v>17</v>
          </cell>
          <cell r="E413" t="str">
            <v>حبيب</v>
          </cell>
          <cell r="F413" t="str">
            <v>آدم</v>
          </cell>
          <cell r="G413">
            <v>13</v>
          </cell>
          <cell r="H413">
            <v>10</v>
          </cell>
          <cell r="I413">
            <v>1998</v>
          </cell>
          <cell r="J413" t="str">
            <v>الجلفة</v>
          </cell>
          <cell r="K413" t="str">
            <v>4م1</v>
          </cell>
          <cell r="M413" t="str">
            <v>وافد</v>
          </cell>
          <cell r="O413" t="str">
            <v>ذكر</v>
          </cell>
          <cell r="R413" t="str">
            <v>محمد</v>
          </cell>
          <cell r="S413" t="str">
            <v>حرس بلدي</v>
          </cell>
          <cell r="T413" t="str">
            <v>حي المسجد الجديد رقم 4</v>
          </cell>
          <cell r="AP413">
            <v>0</v>
          </cell>
        </row>
        <row r="414">
          <cell r="B414">
            <v>407</v>
          </cell>
          <cell r="C414">
            <v>13</v>
          </cell>
          <cell r="D414">
            <v>18</v>
          </cell>
          <cell r="E414" t="str">
            <v>حركات</v>
          </cell>
          <cell r="F414" t="str">
            <v>أميرة نايلة</v>
          </cell>
          <cell r="G414">
            <v>17</v>
          </cell>
          <cell r="H414">
            <v>10</v>
          </cell>
          <cell r="I414">
            <v>2001</v>
          </cell>
          <cell r="J414" t="str">
            <v>الجلفة</v>
          </cell>
          <cell r="K414" t="str">
            <v>4م1</v>
          </cell>
          <cell r="O414" t="str">
            <v>انثى</v>
          </cell>
          <cell r="R414" t="str">
            <v>الهادي</v>
          </cell>
          <cell r="S414" t="str">
            <v>مقاول</v>
          </cell>
          <cell r="T414" t="str">
            <v>حي نهج الاغواط</v>
          </cell>
          <cell r="AP414">
            <v>0</v>
          </cell>
        </row>
        <row r="415">
          <cell r="B415">
            <v>408</v>
          </cell>
          <cell r="C415">
            <v>13</v>
          </cell>
          <cell r="D415">
            <v>19</v>
          </cell>
          <cell r="E415" t="str">
            <v>حسيبي</v>
          </cell>
          <cell r="F415" t="str">
            <v>ايمن عبد الرحمان</v>
          </cell>
          <cell r="G415">
            <v>4</v>
          </cell>
          <cell r="H415">
            <v>3</v>
          </cell>
          <cell r="I415">
            <v>2001</v>
          </cell>
          <cell r="J415" t="str">
            <v>الجلفة</v>
          </cell>
          <cell r="K415" t="str">
            <v>4م1</v>
          </cell>
          <cell r="O415" t="str">
            <v>ذكر</v>
          </cell>
          <cell r="R415" t="str">
            <v>مصطفى</v>
          </cell>
          <cell r="S415" t="str">
            <v>موظف</v>
          </cell>
          <cell r="T415" t="str">
            <v>حي الظل الجميل 40/282</v>
          </cell>
          <cell r="AP415">
            <v>0</v>
          </cell>
        </row>
        <row r="416">
          <cell r="B416">
            <v>409</v>
          </cell>
          <cell r="C416">
            <v>13</v>
          </cell>
          <cell r="D416">
            <v>20</v>
          </cell>
          <cell r="E416" t="str">
            <v>حيرش</v>
          </cell>
          <cell r="F416" t="str">
            <v> شمس الدين احمد رؤوف</v>
          </cell>
          <cell r="G416">
            <v>17</v>
          </cell>
          <cell r="H416">
            <v>4</v>
          </cell>
          <cell r="I416">
            <v>2001</v>
          </cell>
          <cell r="J416" t="str">
            <v>الجلفة</v>
          </cell>
          <cell r="K416" t="str">
            <v>4م1</v>
          </cell>
          <cell r="O416" t="str">
            <v>ذكر</v>
          </cell>
          <cell r="R416" t="str">
            <v>يعقوب فاطمة</v>
          </cell>
          <cell r="S416" t="str">
            <v>بطالة</v>
          </cell>
          <cell r="T416" t="str">
            <v>حي المسجد الجديد 326/109</v>
          </cell>
          <cell r="AP416">
            <v>0</v>
          </cell>
        </row>
        <row r="417">
          <cell r="B417">
            <v>410</v>
          </cell>
          <cell r="C417">
            <v>13</v>
          </cell>
          <cell r="D417">
            <v>21</v>
          </cell>
          <cell r="E417" t="str">
            <v>دحو</v>
          </cell>
          <cell r="F417" t="str">
            <v>بلقاسم محمد رضا</v>
          </cell>
          <cell r="G417">
            <v>26</v>
          </cell>
          <cell r="H417">
            <v>7</v>
          </cell>
          <cell r="I417">
            <v>2001</v>
          </cell>
          <cell r="J417" t="str">
            <v>الجفة</v>
          </cell>
          <cell r="K417" t="str">
            <v>4م1</v>
          </cell>
          <cell r="O417" t="str">
            <v>ذكر</v>
          </cell>
          <cell r="R417" t="str">
            <v>ياسين</v>
          </cell>
          <cell r="S417" t="str">
            <v>عامل</v>
          </cell>
          <cell r="T417" t="str">
            <v>حي الظل الجميل 26/282</v>
          </cell>
          <cell r="AP417">
            <v>0</v>
          </cell>
        </row>
        <row r="418">
          <cell r="B418">
            <v>411</v>
          </cell>
          <cell r="C418">
            <v>13</v>
          </cell>
          <cell r="D418">
            <v>22</v>
          </cell>
          <cell r="E418" t="str">
            <v>دومة</v>
          </cell>
          <cell r="F418" t="str">
            <v>خليل</v>
          </cell>
          <cell r="G418">
            <v>4</v>
          </cell>
          <cell r="H418">
            <v>6</v>
          </cell>
          <cell r="I418">
            <v>2000</v>
          </cell>
          <cell r="J418" t="str">
            <v>الجلفة</v>
          </cell>
          <cell r="K418" t="str">
            <v>4م1</v>
          </cell>
          <cell r="O418" t="str">
            <v>ذكر</v>
          </cell>
          <cell r="R418" t="str">
            <v>عبد الله</v>
          </cell>
          <cell r="S418" t="str">
            <v>بطال</v>
          </cell>
          <cell r="T418" t="str">
            <v>حي المسجد الجديد 330</v>
          </cell>
          <cell r="AP418">
            <v>0</v>
          </cell>
        </row>
        <row r="419">
          <cell r="B419">
            <v>412</v>
          </cell>
          <cell r="C419">
            <v>13</v>
          </cell>
          <cell r="D419">
            <v>23</v>
          </cell>
          <cell r="E419" t="str">
            <v>رتيمي</v>
          </cell>
          <cell r="F419" t="str">
            <v>إناس</v>
          </cell>
          <cell r="G419">
            <v>20</v>
          </cell>
          <cell r="H419">
            <v>1</v>
          </cell>
          <cell r="I419">
            <v>2001</v>
          </cell>
          <cell r="J419" t="str">
            <v>القديد</v>
          </cell>
          <cell r="K419" t="str">
            <v>4م1</v>
          </cell>
          <cell r="O419" t="str">
            <v>انثى</v>
          </cell>
          <cell r="R419" t="str">
            <v>موسى</v>
          </cell>
          <cell r="S419" t="str">
            <v>بطال</v>
          </cell>
          <cell r="T419" t="str">
            <v>حي قناني 09/195</v>
          </cell>
          <cell r="AP419">
            <v>0</v>
          </cell>
        </row>
        <row r="420">
          <cell r="B420">
            <v>413</v>
          </cell>
          <cell r="C420">
            <v>13</v>
          </cell>
          <cell r="D420">
            <v>24</v>
          </cell>
          <cell r="E420" t="str">
            <v>رقيق</v>
          </cell>
          <cell r="F420" t="str">
            <v>مليكة نور الهدى</v>
          </cell>
          <cell r="G420">
            <v>29</v>
          </cell>
          <cell r="H420">
            <v>5</v>
          </cell>
          <cell r="I420">
            <v>2000</v>
          </cell>
          <cell r="J420" t="str">
            <v>الادريسية</v>
          </cell>
          <cell r="K420" t="str">
            <v>4م1</v>
          </cell>
          <cell r="O420" t="str">
            <v>انثى</v>
          </cell>
          <cell r="R420" t="str">
            <v>قويدر</v>
          </cell>
          <cell r="S420" t="str">
            <v>بطال</v>
          </cell>
          <cell r="T420" t="str">
            <v>حي المسجد الجديد 14/1014</v>
          </cell>
          <cell r="AP420">
            <v>0</v>
          </cell>
        </row>
        <row r="421">
          <cell r="B421">
            <v>414</v>
          </cell>
          <cell r="C421">
            <v>13</v>
          </cell>
          <cell r="D421">
            <v>25</v>
          </cell>
          <cell r="E421" t="str">
            <v>زريعة</v>
          </cell>
          <cell r="F421" t="str">
            <v>رامي</v>
          </cell>
          <cell r="G421">
            <v>26</v>
          </cell>
          <cell r="H421">
            <v>4</v>
          </cell>
          <cell r="I421">
            <v>2001</v>
          </cell>
          <cell r="J421" t="str">
            <v>الجلفة</v>
          </cell>
          <cell r="K421" t="str">
            <v>4م1</v>
          </cell>
          <cell r="O421" t="str">
            <v>ذكر</v>
          </cell>
          <cell r="R421" t="str">
            <v>كمال</v>
          </cell>
          <cell r="S421" t="str">
            <v>موظف</v>
          </cell>
          <cell r="T421" t="str">
            <v>حي المسجد الجديد 30/330</v>
          </cell>
          <cell r="AP421">
            <v>0</v>
          </cell>
        </row>
        <row r="422">
          <cell r="B422">
            <v>415</v>
          </cell>
          <cell r="C422">
            <v>13</v>
          </cell>
          <cell r="D422">
            <v>26</v>
          </cell>
          <cell r="E422" t="str">
            <v>زريعة</v>
          </cell>
          <cell r="F422" t="str">
            <v>رشيد</v>
          </cell>
          <cell r="G422">
            <v>30</v>
          </cell>
          <cell r="H422">
            <v>12</v>
          </cell>
          <cell r="I422">
            <v>2000</v>
          </cell>
          <cell r="J422" t="str">
            <v>الجلفة</v>
          </cell>
          <cell r="K422" t="str">
            <v>4م1</v>
          </cell>
          <cell r="L422" t="str">
            <v>معيد</v>
          </cell>
          <cell r="O422" t="str">
            <v>ذكر</v>
          </cell>
          <cell r="R422" t="str">
            <v>عبد القادر</v>
          </cell>
          <cell r="S422" t="str">
            <v>طالب</v>
          </cell>
          <cell r="T422" t="str">
            <v>حي المسجد الجديد 107/326</v>
          </cell>
          <cell r="AP422">
            <v>0</v>
          </cell>
        </row>
        <row r="423">
          <cell r="B423">
            <v>416</v>
          </cell>
          <cell r="C423">
            <v>13</v>
          </cell>
          <cell r="D423">
            <v>27</v>
          </cell>
          <cell r="E423" t="str">
            <v>شلالي </v>
          </cell>
          <cell r="F423" t="str">
            <v>مصطفى </v>
          </cell>
          <cell r="G423">
            <v>3</v>
          </cell>
          <cell r="H423" t="str">
            <v>10/</v>
          </cell>
          <cell r="I423">
            <v>2000</v>
          </cell>
          <cell r="J423" t="str">
            <v>الجلفة</v>
          </cell>
          <cell r="K423" t="str">
            <v>4م1</v>
          </cell>
          <cell r="O423" t="str">
            <v>ذكر</v>
          </cell>
          <cell r="R423" t="str">
            <v>عبد الله</v>
          </cell>
          <cell r="S423" t="str">
            <v>موال</v>
          </cell>
          <cell r="T423" t="str">
            <v>حي المسجد الجديد</v>
          </cell>
          <cell r="AP423">
            <v>0</v>
          </cell>
        </row>
        <row r="424">
          <cell r="B424">
            <v>417</v>
          </cell>
          <cell r="C424">
            <v>13</v>
          </cell>
          <cell r="D424">
            <v>28</v>
          </cell>
          <cell r="E424" t="str">
            <v>شولي</v>
          </cell>
          <cell r="F424" t="str">
            <v>فريحة ايمان</v>
          </cell>
          <cell r="G424">
            <v>7</v>
          </cell>
          <cell r="H424">
            <v>3</v>
          </cell>
          <cell r="I424">
            <v>2002</v>
          </cell>
          <cell r="J424" t="str">
            <v>الجلفة</v>
          </cell>
          <cell r="K424" t="str">
            <v>4م1</v>
          </cell>
          <cell r="O424" t="str">
            <v>انثى</v>
          </cell>
          <cell r="R424" t="str">
            <v>عبد القادر</v>
          </cell>
          <cell r="S424" t="str">
            <v>مدير</v>
          </cell>
          <cell r="T424" t="str">
            <v>حي المسجد الجديد</v>
          </cell>
          <cell r="AP424">
            <v>0</v>
          </cell>
        </row>
        <row r="425">
          <cell r="B425">
            <v>418</v>
          </cell>
          <cell r="C425">
            <v>13</v>
          </cell>
          <cell r="D425">
            <v>29</v>
          </cell>
          <cell r="E425" t="str">
            <v>عرابة</v>
          </cell>
          <cell r="F425" t="str">
            <v>زكرياء ساعد</v>
          </cell>
          <cell r="G425">
            <v>5</v>
          </cell>
          <cell r="H425">
            <v>8</v>
          </cell>
          <cell r="I425">
            <v>2000</v>
          </cell>
          <cell r="J425" t="str">
            <v>الجلفة</v>
          </cell>
          <cell r="K425" t="str">
            <v>4م1</v>
          </cell>
          <cell r="O425" t="str">
            <v>ذكر</v>
          </cell>
          <cell r="R425" t="str">
            <v>جيلاني</v>
          </cell>
          <cell r="S425" t="str">
            <v>/</v>
          </cell>
          <cell r="T425" t="str">
            <v>حي المسجد الجديد 10/479</v>
          </cell>
          <cell r="AP425">
            <v>0</v>
          </cell>
        </row>
        <row r="426">
          <cell r="B426">
            <v>419</v>
          </cell>
          <cell r="C426">
            <v>13</v>
          </cell>
          <cell r="D426">
            <v>30</v>
          </cell>
          <cell r="E426" t="str">
            <v>علوط</v>
          </cell>
          <cell r="F426" t="str">
            <v>محمد جلال الدين ايمن</v>
          </cell>
          <cell r="G426">
            <v>14</v>
          </cell>
          <cell r="H426">
            <v>1</v>
          </cell>
          <cell r="I426">
            <v>2002</v>
          </cell>
          <cell r="J426" t="str">
            <v>الجلفة</v>
          </cell>
          <cell r="K426" t="str">
            <v>4م1</v>
          </cell>
          <cell r="O426" t="str">
            <v>ذكر</v>
          </cell>
          <cell r="R426" t="str">
            <v>عبد القادر </v>
          </cell>
          <cell r="S426" t="str">
            <v>مستشار</v>
          </cell>
          <cell r="T426" t="str">
            <v>حي وسط المدينة</v>
          </cell>
          <cell r="AP426">
            <v>0</v>
          </cell>
        </row>
        <row r="427">
          <cell r="B427">
            <v>420</v>
          </cell>
          <cell r="C427">
            <v>13</v>
          </cell>
          <cell r="D427">
            <v>31</v>
          </cell>
          <cell r="E427" t="str">
            <v>عماري</v>
          </cell>
          <cell r="F427" t="str">
            <v>رضوان</v>
          </cell>
          <cell r="K427" t="str">
            <v>4م1</v>
          </cell>
          <cell r="M427" t="str">
            <v>وافد</v>
          </cell>
          <cell r="O427" t="str">
            <v>ذكر</v>
          </cell>
          <cell r="AP427">
            <v>0</v>
          </cell>
        </row>
        <row r="428">
          <cell r="B428">
            <v>421</v>
          </cell>
          <cell r="C428">
            <v>13</v>
          </cell>
          <cell r="D428">
            <v>32</v>
          </cell>
          <cell r="E428" t="str">
            <v>عموري</v>
          </cell>
          <cell r="F428" t="str">
            <v>عربية سهام</v>
          </cell>
          <cell r="G428">
            <v>8</v>
          </cell>
          <cell r="H428">
            <v>7</v>
          </cell>
          <cell r="I428">
            <v>2001</v>
          </cell>
          <cell r="J428" t="str">
            <v>الجلفة</v>
          </cell>
          <cell r="K428" t="str">
            <v>4م1</v>
          </cell>
          <cell r="O428" t="str">
            <v>انثى</v>
          </cell>
          <cell r="R428" t="str">
            <v>احمد</v>
          </cell>
          <cell r="S428" t="str">
            <v>موظف</v>
          </cell>
          <cell r="T428" t="str">
            <v>شارع الشهداء 132/61</v>
          </cell>
          <cell r="AP428">
            <v>0</v>
          </cell>
        </row>
        <row r="429">
          <cell r="B429">
            <v>422</v>
          </cell>
          <cell r="C429">
            <v>13</v>
          </cell>
          <cell r="D429">
            <v>33</v>
          </cell>
          <cell r="E429" t="str">
            <v>عيسات</v>
          </cell>
          <cell r="F429" t="str">
            <v>نورالدين</v>
          </cell>
          <cell r="G429">
            <v>3</v>
          </cell>
          <cell r="H429">
            <v>10</v>
          </cell>
          <cell r="I429">
            <v>2001</v>
          </cell>
          <cell r="J429" t="str">
            <v>الجلفة</v>
          </cell>
          <cell r="K429" t="str">
            <v>4م1</v>
          </cell>
          <cell r="O429" t="str">
            <v>ذكر</v>
          </cell>
          <cell r="R429" t="str">
            <v>احمد</v>
          </cell>
          <cell r="S429" t="str">
            <v>طبيب</v>
          </cell>
          <cell r="T429" t="str">
            <v>حي بن جرمة</v>
          </cell>
          <cell r="AP429">
            <v>0</v>
          </cell>
        </row>
        <row r="430">
          <cell r="B430">
            <v>423</v>
          </cell>
          <cell r="C430">
            <v>13</v>
          </cell>
          <cell r="D430">
            <v>34</v>
          </cell>
          <cell r="E430" t="str">
            <v>عيسوب</v>
          </cell>
          <cell r="F430" t="str">
            <v>زهية</v>
          </cell>
          <cell r="K430" t="str">
            <v>4م1</v>
          </cell>
          <cell r="M430" t="str">
            <v>وافد</v>
          </cell>
          <cell r="O430" t="str">
            <v>انثى</v>
          </cell>
          <cell r="AP430">
            <v>0</v>
          </cell>
        </row>
        <row r="431">
          <cell r="B431">
            <v>424</v>
          </cell>
          <cell r="C431">
            <v>13</v>
          </cell>
          <cell r="D431">
            <v>35</v>
          </cell>
          <cell r="E431" t="str">
            <v>غريب</v>
          </cell>
          <cell r="F431" t="str">
            <v>جيهان سهيلة</v>
          </cell>
          <cell r="K431" t="str">
            <v>4م1</v>
          </cell>
          <cell r="M431" t="str">
            <v>وافد</v>
          </cell>
          <cell r="O431" t="str">
            <v>انثى</v>
          </cell>
          <cell r="AP431">
            <v>0</v>
          </cell>
        </row>
        <row r="432">
          <cell r="B432">
            <v>425</v>
          </cell>
          <cell r="C432">
            <v>13</v>
          </cell>
          <cell r="D432">
            <v>36</v>
          </cell>
          <cell r="E432" t="str">
            <v>فرج</v>
          </cell>
          <cell r="F432" t="str">
            <v>سندس</v>
          </cell>
          <cell r="G432">
            <v>27</v>
          </cell>
          <cell r="H432">
            <v>3</v>
          </cell>
          <cell r="I432">
            <v>2001</v>
          </cell>
          <cell r="J432" t="str">
            <v>مسعد</v>
          </cell>
          <cell r="K432" t="str">
            <v>4م1</v>
          </cell>
          <cell r="O432" t="str">
            <v>انثى</v>
          </cell>
          <cell r="R432" t="str">
            <v>محمد</v>
          </cell>
          <cell r="S432" t="str">
            <v>طبيب</v>
          </cell>
          <cell r="T432" t="str">
            <v>شارع حسان عبد القادر 143/01</v>
          </cell>
          <cell r="AP432">
            <v>0</v>
          </cell>
        </row>
        <row r="433">
          <cell r="B433">
            <v>426</v>
          </cell>
          <cell r="C433">
            <v>13</v>
          </cell>
          <cell r="D433">
            <v>37</v>
          </cell>
          <cell r="E433" t="str">
            <v>فصيح</v>
          </cell>
          <cell r="F433" t="str">
            <v>سفيان</v>
          </cell>
          <cell r="K433" t="str">
            <v>4م1</v>
          </cell>
          <cell r="M433" t="str">
            <v>وافد</v>
          </cell>
          <cell r="O433" t="str">
            <v>ذكر</v>
          </cell>
          <cell r="AP433">
            <v>0</v>
          </cell>
        </row>
        <row r="434">
          <cell r="B434">
            <v>427</v>
          </cell>
          <cell r="C434">
            <v>13</v>
          </cell>
          <cell r="D434">
            <v>38</v>
          </cell>
          <cell r="E434" t="str">
            <v>فكرون </v>
          </cell>
          <cell r="F434" t="str">
            <v>اكرام</v>
          </cell>
          <cell r="K434" t="str">
            <v>4م1</v>
          </cell>
          <cell r="M434" t="str">
            <v>وافد</v>
          </cell>
          <cell r="O434" t="str">
            <v>ذكر</v>
          </cell>
          <cell r="AP434">
            <v>0</v>
          </cell>
        </row>
        <row r="435">
          <cell r="B435">
            <v>428</v>
          </cell>
          <cell r="C435">
            <v>13</v>
          </cell>
          <cell r="D435">
            <v>39</v>
          </cell>
          <cell r="E435" t="str">
            <v>قاسم </v>
          </cell>
          <cell r="F435" t="str">
            <v>خولة</v>
          </cell>
          <cell r="G435">
            <v>24</v>
          </cell>
          <cell r="H435">
            <v>9</v>
          </cell>
          <cell r="I435">
            <v>2001</v>
          </cell>
          <cell r="J435" t="str">
            <v>الجلفة</v>
          </cell>
          <cell r="K435" t="str">
            <v>4م1</v>
          </cell>
          <cell r="O435" t="str">
            <v>انثى</v>
          </cell>
          <cell r="R435" t="str">
            <v>محمد</v>
          </cell>
          <cell r="S435" t="str">
            <v>استاذ</v>
          </cell>
          <cell r="T435" t="str">
            <v>حي العقيد محمد شعباني 1010 </v>
          </cell>
          <cell r="AP435">
            <v>0</v>
          </cell>
        </row>
        <row r="436">
          <cell r="B436">
            <v>429</v>
          </cell>
          <cell r="C436">
            <v>13</v>
          </cell>
          <cell r="D436">
            <v>40</v>
          </cell>
          <cell r="E436" t="str">
            <v>قرش</v>
          </cell>
          <cell r="F436" t="str">
            <v>سيد احمد</v>
          </cell>
          <cell r="G436">
            <v>2</v>
          </cell>
          <cell r="H436">
            <v>7</v>
          </cell>
          <cell r="I436">
            <v>2001</v>
          </cell>
          <cell r="J436" t="str">
            <v>الإدريسية</v>
          </cell>
          <cell r="K436" t="str">
            <v>4م1</v>
          </cell>
          <cell r="O436" t="str">
            <v>ذكر</v>
          </cell>
          <cell r="R436" t="str">
            <v>محمد</v>
          </cell>
          <cell r="S436" t="str">
            <v>موظف</v>
          </cell>
          <cell r="T436" t="str">
            <v>حي الوئام</v>
          </cell>
          <cell r="AP436">
            <v>0</v>
          </cell>
        </row>
        <row r="437">
          <cell r="B437">
            <v>430</v>
          </cell>
          <cell r="C437">
            <v>13</v>
          </cell>
          <cell r="D437">
            <v>41</v>
          </cell>
          <cell r="E437" t="str">
            <v>لمريني</v>
          </cell>
          <cell r="F437" t="str">
            <v>سعدية</v>
          </cell>
          <cell r="G437">
            <v>20</v>
          </cell>
          <cell r="H437">
            <v>8</v>
          </cell>
          <cell r="I437">
            <v>1997</v>
          </cell>
          <cell r="J437" t="str">
            <v>الجلفة</v>
          </cell>
          <cell r="K437" t="str">
            <v>4م1</v>
          </cell>
          <cell r="O437" t="str">
            <v>انثى</v>
          </cell>
          <cell r="R437" t="str">
            <v>سالم</v>
          </cell>
          <cell r="S437" t="str">
            <v>بطال</v>
          </cell>
          <cell r="T437" t="str">
            <v>حي المسجد الجديد 56/1014</v>
          </cell>
          <cell r="AP437">
            <v>0</v>
          </cell>
        </row>
        <row r="438">
          <cell r="B438">
            <v>431</v>
          </cell>
          <cell r="C438">
            <v>13</v>
          </cell>
          <cell r="D438">
            <v>42</v>
          </cell>
          <cell r="E438" t="str">
            <v>مشروفي</v>
          </cell>
          <cell r="F438" t="str">
            <v>سارة</v>
          </cell>
          <cell r="G438">
            <v>1</v>
          </cell>
          <cell r="H438">
            <v>1</v>
          </cell>
          <cell r="I438">
            <v>2002</v>
          </cell>
          <cell r="J438" t="str">
            <v>الجلفة</v>
          </cell>
          <cell r="K438" t="str">
            <v>4م1</v>
          </cell>
          <cell r="O438" t="str">
            <v>انثى</v>
          </cell>
          <cell r="R438" t="str">
            <v>خالد</v>
          </cell>
          <cell r="S438" t="str">
            <v>موظف</v>
          </cell>
          <cell r="T438" t="str">
            <v>البريد القديم</v>
          </cell>
          <cell r="AP438">
            <v>0</v>
          </cell>
        </row>
        <row r="439">
          <cell r="B439">
            <v>432</v>
          </cell>
          <cell r="C439">
            <v>13</v>
          </cell>
          <cell r="D439">
            <v>43</v>
          </cell>
          <cell r="E439" t="str">
            <v>ونوقي</v>
          </cell>
          <cell r="F439" t="str">
            <v>سندس ريحان</v>
          </cell>
          <cell r="K439" t="str">
            <v>4م1</v>
          </cell>
          <cell r="M439" t="str">
            <v>وافد</v>
          </cell>
          <cell r="O439" t="str">
            <v>انثى</v>
          </cell>
          <cell r="AP439">
            <v>0</v>
          </cell>
        </row>
        <row r="440">
          <cell r="B440">
            <v>433</v>
          </cell>
          <cell r="C440">
            <v>14</v>
          </cell>
          <cell r="D440">
            <v>1</v>
          </cell>
          <cell r="E440" t="str">
            <v>الاخذاري </v>
          </cell>
          <cell r="F440" t="str">
            <v>نايلة بشرى</v>
          </cell>
          <cell r="G440">
            <v>27</v>
          </cell>
          <cell r="H440">
            <v>1</v>
          </cell>
          <cell r="I440">
            <v>2002</v>
          </cell>
          <cell r="J440" t="str">
            <v>الجلفة</v>
          </cell>
          <cell r="K440" t="str">
            <v>4م2</v>
          </cell>
          <cell r="O440" t="str">
            <v>انثى</v>
          </cell>
          <cell r="R440" t="str">
            <v>فيصل</v>
          </cell>
          <cell r="S440" t="str">
            <v>/</v>
          </cell>
          <cell r="AP440">
            <v>0</v>
          </cell>
        </row>
        <row r="441">
          <cell r="B441">
            <v>434</v>
          </cell>
          <cell r="C441">
            <v>14</v>
          </cell>
          <cell r="D441">
            <v>2</v>
          </cell>
          <cell r="E441" t="str">
            <v>بن حميدة</v>
          </cell>
          <cell r="F441" t="str">
            <v>أيمن شمس الدين</v>
          </cell>
          <cell r="G441">
            <v>17</v>
          </cell>
          <cell r="H441">
            <v>4</v>
          </cell>
          <cell r="I441">
            <v>2002</v>
          </cell>
          <cell r="J441" t="str">
            <v>الجلفة</v>
          </cell>
          <cell r="K441" t="str">
            <v>4م2</v>
          </cell>
          <cell r="O441" t="str">
            <v>ذكر</v>
          </cell>
          <cell r="R441" t="str">
            <v>محمد</v>
          </cell>
          <cell r="S441" t="str">
            <v>مدير ابتدائية</v>
          </cell>
          <cell r="T441" t="str">
            <v>حي حنيشي السكنات الوظيفية</v>
          </cell>
          <cell r="AP441">
            <v>0</v>
          </cell>
        </row>
        <row r="442">
          <cell r="B442">
            <v>435</v>
          </cell>
          <cell r="C442">
            <v>14</v>
          </cell>
          <cell r="D442">
            <v>3</v>
          </cell>
          <cell r="E442" t="str">
            <v>بن حميدة</v>
          </cell>
          <cell r="F442" t="str">
            <v>جميلة</v>
          </cell>
          <cell r="G442">
            <v>14</v>
          </cell>
          <cell r="H442">
            <v>6</v>
          </cell>
          <cell r="I442">
            <v>2001</v>
          </cell>
          <cell r="J442" t="str">
            <v>الجلفة</v>
          </cell>
          <cell r="K442" t="str">
            <v>4م2</v>
          </cell>
          <cell r="O442" t="str">
            <v>انثى</v>
          </cell>
          <cell r="R442" t="str">
            <v>علال</v>
          </cell>
          <cell r="S442" t="str">
            <v>بطال</v>
          </cell>
          <cell r="T442" t="str">
            <v>حي المسجد الجديد 39/330</v>
          </cell>
          <cell r="AP442">
            <v>0</v>
          </cell>
        </row>
        <row r="443">
          <cell r="B443">
            <v>436</v>
          </cell>
          <cell r="C443">
            <v>14</v>
          </cell>
          <cell r="D443">
            <v>4</v>
          </cell>
          <cell r="E443" t="str">
            <v>بن دلالة</v>
          </cell>
          <cell r="F443" t="str">
            <v>محمد</v>
          </cell>
          <cell r="K443" t="str">
            <v>4م2</v>
          </cell>
          <cell r="M443" t="str">
            <v>وافد</v>
          </cell>
          <cell r="O443" t="str">
            <v>ذكر</v>
          </cell>
          <cell r="AP443">
            <v>0</v>
          </cell>
        </row>
        <row r="444">
          <cell r="B444">
            <v>437</v>
          </cell>
          <cell r="C444">
            <v>14</v>
          </cell>
          <cell r="D444">
            <v>5</v>
          </cell>
          <cell r="E444" t="str">
            <v>بن شريك</v>
          </cell>
          <cell r="F444" t="str">
            <v>احمد الهيثم</v>
          </cell>
          <cell r="G444">
            <v>17</v>
          </cell>
          <cell r="H444">
            <v>4</v>
          </cell>
          <cell r="I444">
            <v>2002</v>
          </cell>
          <cell r="J444" t="str">
            <v>الجلفة</v>
          </cell>
          <cell r="K444" t="str">
            <v>4م2</v>
          </cell>
          <cell r="O444" t="str">
            <v>ذكر</v>
          </cell>
          <cell r="R444" t="str">
            <v>عبد الحميد</v>
          </cell>
          <cell r="S444" t="str">
            <v>معلم</v>
          </cell>
          <cell r="T444" t="str">
            <v>شارع عمران نعاس 56/106</v>
          </cell>
          <cell r="AP444">
            <v>0</v>
          </cell>
        </row>
        <row r="445">
          <cell r="B445">
            <v>438</v>
          </cell>
          <cell r="C445">
            <v>14</v>
          </cell>
          <cell r="D445">
            <v>6</v>
          </cell>
          <cell r="E445" t="str">
            <v>بن عمر</v>
          </cell>
          <cell r="F445" t="str">
            <v>بلال</v>
          </cell>
          <cell r="K445" t="str">
            <v>4م2</v>
          </cell>
          <cell r="M445" t="str">
            <v>وافد</v>
          </cell>
          <cell r="O445" t="str">
            <v>ذكر</v>
          </cell>
          <cell r="AP445">
            <v>0</v>
          </cell>
        </row>
        <row r="446">
          <cell r="B446">
            <v>439</v>
          </cell>
          <cell r="C446">
            <v>14</v>
          </cell>
          <cell r="D446">
            <v>7</v>
          </cell>
          <cell r="E446" t="str">
            <v>بن عيسى</v>
          </cell>
          <cell r="F446" t="str">
            <v>شيماء</v>
          </cell>
          <cell r="G446">
            <v>25</v>
          </cell>
          <cell r="H446">
            <v>2</v>
          </cell>
          <cell r="I446">
            <v>2001</v>
          </cell>
          <cell r="J446" t="str">
            <v>الجلفة</v>
          </cell>
          <cell r="K446" t="str">
            <v>4م2</v>
          </cell>
          <cell r="O446" t="str">
            <v>انثى</v>
          </cell>
          <cell r="R446" t="str">
            <v>عباس</v>
          </cell>
          <cell r="S446" t="str">
            <v>متقاعد</v>
          </cell>
          <cell r="T446" t="str">
            <v>حي عمران نعاس 36/192</v>
          </cell>
          <cell r="AP446">
            <v>0</v>
          </cell>
        </row>
        <row r="447">
          <cell r="B447">
            <v>440</v>
          </cell>
          <cell r="C447">
            <v>14</v>
          </cell>
          <cell r="D447">
            <v>8</v>
          </cell>
          <cell r="E447" t="str">
            <v>بن غربي</v>
          </cell>
          <cell r="F447" t="str">
            <v>مصطفى شريف</v>
          </cell>
          <cell r="G447">
            <v>31</v>
          </cell>
          <cell r="H447">
            <v>8</v>
          </cell>
          <cell r="I447">
            <v>1998</v>
          </cell>
          <cell r="J447" t="str">
            <v>الجلفة</v>
          </cell>
          <cell r="K447" t="str">
            <v>4م2</v>
          </cell>
          <cell r="O447" t="str">
            <v>ذكر</v>
          </cell>
          <cell r="R447" t="str">
            <v>البشير </v>
          </cell>
          <cell r="S447" t="str">
            <v>الترصيص</v>
          </cell>
          <cell r="T447" t="str">
            <v>حي الكؤيت 328/53</v>
          </cell>
          <cell r="AP447">
            <v>0</v>
          </cell>
        </row>
        <row r="448">
          <cell r="B448">
            <v>441</v>
          </cell>
          <cell r="C448">
            <v>14</v>
          </cell>
          <cell r="D448">
            <v>9</v>
          </cell>
          <cell r="E448" t="str">
            <v>بن قرينة</v>
          </cell>
          <cell r="K448" t="str">
            <v>4م2</v>
          </cell>
          <cell r="M448" t="str">
            <v>وافد</v>
          </cell>
          <cell r="O448" t="str">
            <v>ذكر</v>
          </cell>
          <cell r="AP448">
            <v>0</v>
          </cell>
        </row>
        <row r="449">
          <cell r="B449">
            <v>442</v>
          </cell>
          <cell r="C449">
            <v>14</v>
          </cell>
          <cell r="D449">
            <v>10</v>
          </cell>
          <cell r="E449" t="str">
            <v>بن لبيض</v>
          </cell>
          <cell r="F449" t="str">
            <v>العربي شمس الدين</v>
          </cell>
          <cell r="G449">
            <v>8</v>
          </cell>
          <cell r="H449">
            <v>9</v>
          </cell>
          <cell r="I449">
            <v>1999</v>
          </cell>
          <cell r="J449" t="str">
            <v>الجلفة</v>
          </cell>
          <cell r="K449" t="str">
            <v>4م2</v>
          </cell>
          <cell r="O449" t="str">
            <v>ذكر</v>
          </cell>
          <cell r="R449" t="str">
            <v>بوعلام</v>
          </cell>
          <cell r="S449" t="str">
            <v>عامل</v>
          </cell>
          <cell r="T449" t="str">
            <v>حي المسجد الجديد 330/46</v>
          </cell>
          <cell r="AP449">
            <v>0</v>
          </cell>
        </row>
        <row r="450">
          <cell r="B450">
            <v>443</v>
          </cell>
          <cell r="C450">
            <v>14</v>
          </cell>
          <cell r="D450">
            <v>11</v>
          </cell>
          <cell r="E450" t="str">
            <v>بن موفق</v>
          </cell>
          <cell r="F450" t="str">
            <v>عبد الكريم</v>
          </cell>
          <cell r="G450">
            <v>6</v>
          </cell>
          <cell r="H450">
            <v>11</v>
          </cell>
          <cell r="I450">
            <v>1998</v>
          </cell>
          <cell r="J450" t="str">
            <v>الجلفة</v>
          </cell>
          <cell r="K450" t="str">
            <v>4م2</v>
          </cell>
          <cell r="O450" t="str">
            <v>ذكر</v>
          </cell>
          <cell r="R450" t="str">
            <v>علي</v>
          </cell>
          <cell r="S450" t="str">
            <v>بطال</v>
          </cell>
          <cell r="T450" t="str">
            <v>حي الحدائق 112/1097</v>
          </cell>
          <cell r="AP450">
            <v>0</v>
          </cell>
        </row>
        <row r="451">
          <cell r="B451">
            <v>444</v>
          </cell>
          <cell r="C451">
            <v>14</v>
          </cell>
          <cell r="D451">
            <v>12</v>
          </cell>
          <cell r="E451" t="str">
            <v>بوزملال </v>
          </cell>
          <cell r="F451" t="str">
            <v>سميرة</v>
          </cell>
          <cell r="G451">
            <v>22</v>
          </cell>
          <cell r="H451">
            <v>2</v>
          </cell>
          <cell r="I451">
            <v>2001</v>
          </cell>
          <cell r="J451" t="str">
            <v>الجلفة</v>
          </cell>
          <cell r="K451" t="str">
            <v>4م2</v>
          </cell>
          <cell r="O451" t="str">
            <v>انثى</v>
          </cell>
          <cell r="R451" t="str">
            <v>البشير</v>
          </cell>
          <cell r="S451" t="str">
            <v>موظف</v>
          </cell>
          <cell r="T451" t="str">
            <v>وسط المدينة</v>
          </cell>
          <cell r="AP451">
            <v>0</v>
          </cell>
        </row>
        <row r="452">
          <cell r="B452">
            <v>445</v>
          </cell>
          <cell r="C452">
            <v>14</v>
          </cell>
          <cell r="D452">
            <v>13</v>
          </cell>
          <cell r="E452" t="str">
            <v>جعيد</v>
          </cell>
          <cell r="F452" t="str">
            <v>عبد القادر</v>
          </cell>
          <cell r="K452" t="str">
            <v>4م2</v>
          </cell>
          <cell r="M452" t="str">
            <v>وافد</v>
          </cell>
          <cell r="O452" t="str">
            <v>ذكر</v>
          </cell>
          <cell r="AP452">
            <v>0</v>
          </cell>
        </row>
        <row r="453">
          <cell r="B453">
            <v>446</v>
          </cell>
          <cell r="C453">
            <v>14</v>
          </cell>
          <cell r="D453">
            <v>14</v>
          </cell>
          <cell r="E453" t="str">
            <v>جليطة</v>
          </cell>
          <cell r="F453" t="str">
            <v>احمد تقي الدين</v>
          </cell>
          <cell r="G453">
            <v>15</v>
          </cell>
          <cell r="H453">
            <v>12</v>
          </cell>
          <cell r="I453">
            <v>2000</v>
          </cell>
          <cell r="J453" t="str">
            <v>الجلفة</v>
          </cell>
          <cell r="K453" t="str">
            <v>4م2</v>
          </cell>
          <cell r="O453" t="str">
            <v>ذكر</v>
          </cell>
          <cell r="R453" t="str">
            <v>مسعود </v>
          </cell>
          <cell r="S453" t="str">
            <v>موظف</v>
          </cell>
          <cell r="T453" t="str">
            <v>حي بربيح</v>
          </cell>
          <cell r="AP453">
            <v>0</v>
          </cell>
        </row>
        <row r="454">
          <cell r="B454">
            <v>447</v>
          </cell>
          <cell r="C454">
            <v>14</v>
          </cell>
          <cell r="D454">
            <v>15</v>
          </cell>
          <cell r="E454" t="str">
            <v>حران</v>
          </cell>
          <cell r="F454" t="str">
            <v>زينب نور الهدى بلقيس</v>
          </cell>
          <cell r="G454">
            <v>30</v>
          </cell>
          <cell r="H454">
            <v>7</v>
          </cell>
          <cell r="I454">
            <v>2001</v>
          </cell>
          <cell r="J454" t="str">
            <v>الجلفة</v>
          </cell>
          <cell r="K454" t="str">
            <v>4م2</v>
          </cell>
          <cell r="O454" t="str">
            <v>انثى</v>
          </cell>
          <cell r="R454" t="str">
            <v>احمد طارق</v>
          </cell>
          <cell r="S454" t="str">
            <v>مقاول</v>
          </cell>
          <cell r="T454" t="str">
            <v>شارع عمران نعاس رقم 24</v>
          </cell>
          <cell r="AP454">
            <v>0</v>
          </cell>
        </row>
        <row r="455">
          <cell r="B455">
            <v>448</v>
          </cell>
          <cell r="C455">
            <v>14</v>
          </cell>
          <cell r="D455">
            <v>16</v>
          </cell>
          <cell r="E455" t="str">
            <v>حران</v>
          </cell>
          <cell r="F455" t="str">
            <v>خديجة هبة الرحمان</v>
          </cell>
          <cell r="G455">
            <v>1</v>
          </cell>
          <cell r="H455">
            <v>3</v>
          </cell>
          <cell r="I455">
            <v>2001</v>
          </cell>
          <cell r="J455" t="str">
            <v>الجلفة</v>
          </cell>
          <cell r="K455" t="str">
            <v>4م2</v>
          </cell>
          <cell r="O455" t="str">
            <v>انثى</v>
          </cell>
          <cell r="R455" t="str">
            <v>عبد الرحمان</v>
          </cell>
          <cell r="S455" t="str">
            <v>فلاح</v>
          </cell>
          <cell r="T455" t="str">
            <v>شارع عمران النعاس</v>
          </cell>
          <cell r="AP455">
            <v>0</v>
          </cell>
        </row>
        <row r="456">
          <cell r="B456">
            <v>449</v>
          </cell>
          <cell r="C456">
            <v>14</v>
          </cell>
          <cell r="D456">
            <v>17</v>
          </cell>
          <cell r="E456" t="str">
            <v>حسيني</v>
          </cell>
          <cell r="F456" t="str">
            <v>سماح</v>
          </cell>
          <cell r="K456" t="str">
            <v>4م2</v>
          </cell>
          <cell r="M456" t="str">
            <v>وافد</v>
          </cell>
          <cell r="O456" t="str">
            <v>انثى</v>
          </cell>
          <cell r="AP456">
            <v>0</v>
          </cell>
        </row>
        <row r="457">
          <cell r="B457">
            <v>450</v>
          </cell>
          <cell r="C457">
            <v>14</v>
          </cell>
          <cell r="D457">
            <v>18</v>
          </cell>
          <cell r="E457" t="str">
            <v>حطاب</v>
          </cell>
          <cell r="F457" t="str">
            <v>اشرف لزهاري</v>
          </cell>
          <cell r="K457" t="str">
            <v>4م2</v>
          </cell>
          <cell r="M457" t="str">
            <v>وافد</v>
          </cell>
          <cell r="O457" t="str">
            <v>ذكر</v>
          </cell>
          <cell r="AP457">
            <v>0</v>
          </cell>
        </row>
        <row r="458">
          <cell r="B458">
            <v>451</v>
          </cell>
          <cell r="C458">
            <v>14</v>
          </cell>
          <cell r="D458">
            <v>19</v>
          </cell>
          <cell r="E458" t="str">
            <v>حمداني</v>
          </cell>
          <cell r="F458" t="str">
            <v>مصطفى</v>
          </cell>
          <cell r="K458" t="str">
            <v>4م2</v>
          </cell>
          <cell r="M458" t="str">
            <v>وافد</v>
          </cell>
          <cell r="O458" t="str">
            <v>ذكر</v>
          </cell>
          <cell r="AP458">
            <v>0</v>
          </cell>
        </row>
        <row r="459">
          <cell r="B459">
            <v>452</v>
          </cell>
          <cell r="C459">
            <v>14</v>
          </cell>
          <cell r="D459">
            <v>20</v>
          </cell>
          <cell r="E459" t="str">
            <v>خنين</v>
          </cell>
          <cell r="F459" t="str">
            <v>علي المهدي</v>
          </cell>
          <cell r="G459">
            <v>26</v>
          </cell>
          <cell r="H459">
            <v>1</v>
          </cell>
          <cell r="I459">
            <v>2001</v>
          </cell>
          <cell r="J459" t="str">
            <v>الجلفة</v>
          </cell>
          <cell r="K459" t="str">
            <v>4م2</v>
          </cell>
          <cell r="O459" t="str">
            <v>ذكر</v>
          </cell>
          <cell r="R459" t="str">
            <v>كمال</v>
          </cell>
          <cell r="S459" t="str">
            <v>تاجر</v>
          </cell>
          <cell r="T459" t="str">
            <v>شارع براهيمي عبد الله 11/41</v>
          </cell>
          <cell r="AP459">
            <v>0</v>
          </cell>
        </row>
        <row r="460">
          <cell r="B460">
            <v>453</v>
          </cell>
          <cell r="C460">
            <v>14</v>
          </cell>
          <cell r="D460">
            <v>21</v>
          </cell>
          <cell r="E460" t="str">
            <v>رحمون</v>
          </cell>
          <cell r="F460" t="str">
            <v>ميلود</v>
          </cell>
          <cell r="G460">
            <v>26</v>
          </cell>
          <cell r="H460">
            <v>12</v>
          </cell>
          <cell r="I460">
            <v>2000</v>
          </cell>
          <cell r="J460" t="str">
            <v>سيدي اعباز</v>
          </cell>
          <cell r="K460" t="str">
            <v>4م2</v>
          </cell>
          <cell r="O460" t="str">
            <v>ذكر</v>
          </cell>
          <cell r="R460" t="str">
            <v>قرادي</v>
          </cell>
          <cell r="S460" t="str">
            <v>سائق</v>
          </cell>
          <cell r="T460" t="str">
            <v>شارع براهيمي عبد الله</v>
          </cell>
          <cell r="AP460">
            <v>0</v>
          </cell>
        </row>
        <row r="461">
          <cell r="B461">
            <v>454</v>
          </cell>
          <cell r="C461">
            <v>14</v>
          </cell>
          <cell r="D461">
            <v>22</v>
          </cell>
          <cell r="E461" t="str">
            <v>رعاش </v>
          </cell>
          <cell r="F461" t="str">
            <v>احلام سارة</v>
          </cell>
          <cell r="G461">
            <v>7</v>
          </cell>
          <cell r="H461">
            <v>4</v>
          </cell>
          <cell r="I461">
            <v>2001</v>
          </cell>
          <cell r="J461" t="str">
            <v>الجلفة</v>
          </cell>
          <cell r="K461" t="str">
            <v>4م2</v>
          </cell>
          <cell r="O461" t="str">
            <v>انثى</v>
          </cell>
          <cell r="R461" t="str">
            <v>محمد</v>
          </cell>
          <cell r="S461" t="str">
            <v>موظف</v>
          </cell>
          <cell r="T461" t="str">
            <v>حي 05جؤيلية168سكن ع01/19</v>
          </cell>
          <cell r="AP461">
            <v>0</v>
          </cell>
        </row>
        <row r="462">
          <cell r="B462">
            <v>455</v>
          </cell>
          <cell r="C462">
            <v>14</v>
          </cell>
          <cell r="D462">
            <v>23</v>
          </cell>
          <cell r="E462" t="str">
            <v>روبيح</v>
          </cell>
          <cell r="F462" t="str">
            <v>عبد الرحمان خليفة</v>
          </cell>
          <cell r="G462">
            <v>17</v>
          </cell>
          <cell r="H462">
            <v>2</v>
          </cell>
          <cell r="I462">
            <v>1999</v>
          </cell>
          <cell r="J462" t="str">
            <v>الجلفة</v>
          </cell>
          <cell r="K462" t="str">
            <v>4م2</v>
          </cell>
          <cell r="O462" t="str">
            <v>ذكر</v>
          </cell>
          <cell r="R462" t="str">
            <v>رابحي</v>
          </cell>
          <cell r="S462" t="str">
            <v>بطال</v>
          </cell>
          <cell r="T462" t="str">
            <v>حي حساني عبد القادر 134/130</v>
          </cell>
          <cell r="AP462">
            <v>0</v>
          </cell>
        </row>
        <row r="463">
          <cell r="B463">
            <v>456</v>
          </cell>
          <cell r="C463">
            <v>14</v>
          </cell>
          <cell r="D463">
            <v>24</v>
          </cell>
          <cell r="E463" t="str">
            <v>سنوقة</v>
          </cell>
          <cell r="F463" t="str">
            <v>ايمن</v>
          </cell>
          <cell r="K463" t="str">
            <v>4م2</v>
          </cell>
          <cell r="M463" t="str">
            <v>وافد</v>
          </cell>
          <cell r="O463" t="str">
            <v>ذكر</v>
          </cell>
          <cell r="AP463">
            <v>0</v>
          </cell>
        </row>
        <row r="464">
          <cell r="B464">
            <v>457</v>
          </cell>
          <cell r="C464">
            <v>14</v>
          </cell>
          <cell r="D464">
            <v>25</v>
          </cell>
          <cell r="E464" t="str">
            <v>سنوقة</v>
          </cell>
          <cell r="F464" t="str">
            <v>اسامة</v>
          </cell>
          <cell r="K464" t="str">
            <v>4م2</v>
          </cell>
          <cell r="M464" t="str">
            <v>وافد</v>
          </cell>
          <cell r="O464" t="str">
            <v>ذكر</v>
          </cell>
          <cell r="AP464">
            <v>0</v>
          </cell>
        </row>
        <row r="465">
          <cell r="B465">
            <v>458</v>
          </cell>
          <cell r="C465">
            <v>14</v>
          </cell>
          <cell r="D465">
            <v>26</v>
          </cell>
          <cell r="E465" t="str">
            <v>شعلاني</v>
          </cell>
          <cell r="F465" t="str">
            <v>إبراهيم</v>
          </cell>
          <cell r="G465">
            <v>23</v>
          </cell>
          <cell r="H465">
            <v>2</v>
          </cell>
          <cell r="I465">
            <v>2002</v>
          </cell>
          <cell r="J465" t="str">
            <v>الجلفة</v>
          </cell>
          <cell r="K465" t="str">
            <v>4م2</v>
          </cell>
          <cell r="O465" t="str">
            <v>ذكر</v>
          </cell>
          <cell r="R465" t="str">
            <v> بن حميدة حامد</v>
          </cell>
          <cell r="S465" t="str">
            <v>مدير شركة</v>
          </cell>
          <cell r="T465" t="str">
            <v>شارع الامير عبد القادر</v>
          </cell>
          <cell r="AP465">
            <v>0</v>
          </cell>
        </row>
        <row r="466">
          <cell r="B466">
            <v>459</v>
          </cell>
          <cell r="C466">
            <v>14</v>
          </cell>
          <cell r="D466">
            <v>27</v>
          </cell>
          <cell r="E466" t="str">
            <v>صادقي</v>
          </cell>
          <cell r="F466" t="str">
            <v>بشرى</v>
          </cell>
          <cell r="K466" t="str">
            <v>4م2</v>
          </cell>
          <cell r="M466" t="str">
            <v>وافد</v>
          </cell>
          <cell r="O466" t="str">
            <v>انثى</v>
          </cell>
          <cell r="AP466">
            <v>0</v>
          </cell>
        </row>
        <row r="467">
          <cell r="B467">
            <v>460</v>
          </cell>
          <cell r="C467">
            <v>14</v>
          </cell>
          <cell r="D467">
            <v>28</v>
          </cell>
          <cell r="E467" t="str">
            <v>صيلع</v>
          </cell>
          <cell r="F467" t="str">
            <v>بو لرباح</v>
          </cell>
          <cell r="K467" t="str">
            <v>4م2</v>
          </cell>
          <cell r="M467" t="str">
            <v>وافد</v>
          </cell>
          <cell r="O467" t="str">
            <v>ذكر</v>
          </cell>
          <cell r="AP467">
            <v>0</v>
          </cell>
        </row>
        <row r="468">
          <cell r="B468">
            <v>461</v>
          </cell>
          <cell r="C468">
            <v>14</v>
          </cell>
          <cell r="D468">
            <v>29</v>
          </cell>
          <cell r="E468" t="str">
            <v>طحاح </v>
          </cell>
          <cell r="F468" t="str">
            <v>فاطمة</v>
          </cell>
          <cell r="G468">
            <v>6</v>
          </cell>
          <cell r="H468">
            <v>1</v>
          </cell>
          <cell r="I468">
            <v>2001</v>
          </cell>
          <cell r="J468" t="str">
            <v>مسعد </v>
          </cell>
          <cell r="K468" t="str">
            <v>4م2</v>
          </cell>
          <cell r="O468" t="str">
            <v>انثى</v>
          </cell>
          <cell r="R468" t="str">
            <v>العلمي</v>
          </cell>
          <cell r="S468" t="str">
            <v>سائق</v>
          </cell>
          <cell r="T468" t="str">
            <v>حي بوتريفيس رقم 6</v>
          </cell>
          <cell r="AP468">
            <v>0</v>
          </cell>
        </row>
        <row r="469">
          <cell r="B469">
            <v>462</v>
          </cell>
          <cell r="C469">
            <v>14</v>
          </cell>
          <cell r="D469">
            <v>30</v>
          </cell>
          <cell r="E469" t="str">
            <v>طيبي</v>
          </cell>
          <cell r="F469" t="str">
            <v>خالد</v>
          </cell>
          <cell r="G469">
            <v>21</v>
          </cell>
          <cell r="H469">
            <v>1</v>
          </cell>
          <cell r="I469">
            <v>2001</v>
          </cell>
          <cell r="J469" t="str">
            <v>الجلفة</v>
          </cell>
          <cell r="K469" t="str">
            <v>4م2</v>
          </cell>
          <cell r="O469" t="str">
            <v>ذكر</v>
          </cell>
          <cell r="R469" t="str">
            <v>محمد </v>
          </cell>
          <cell r="S469" t="str">
            <v>موظف</v>
          </cell>
          <cell r="T469" t="str">
            <v>حي المسجد الجديد 02/265</v>
          </cell>
          <cell r="AP469">
            <v>0</v>
          </cell>
        </row>
        <row r="470">
          <cell r="B470">
            <v>463</v>
          </cell>
          <cell r="C470">
            <v>14</v>
          </cell>
          <cell r="D470">
            <v>31</v>
          </cell>
          <cell r="E470" t="str">
            <v>عمراوي </v>
          </cell>
          <cell r="F470" t="str">
            <v>هند</v>
          </cell>
          <cell r="G470">
            <v>12</v>
          </cell>
          <cell r="H470">
            <v>6</v>
          </cell>
          <cell r="I470">
            <v>1999</v>
          </cell>
          <cell r="J470" t="str">
            <v>الجلفة</v>
          </cell>
          <cell r="K470" t="str">
            <v>4م2</v>
          </cell>
          <cell r="O470" t="str">
            <v>انثى</v>
          </cell>
          <cell r="R470" t="str">
            <v>مسعود </v>
          </cell>
          <cell r="S470" t="str">
            <v>بطال</v>
          </cell>
          <cell r="T470" t="str">
            <v>حي المسجد الجديد 1014/20</v>
          </cell>
          <cell r="AP470">
            <v>0</v>
          </cell>
        </row>
        <row r="471">
          <cell r="B471">
            <v>464</v>
          </cell>
          <cell r="C471">
            <v>14</v>
          </cell>
          <cell r="D471">
            <v>32</v>
          </cell>
          <cell r="E471" t="str">
            <v>فيلالي</v>
          </cell>
          <cell r="F471" t="str">
            <v>كريمة</v>
          </cell>
          <cell r="G471">
            <v>4</v>
          </cell>
          <cell r="H471">
            <v>5</v>
          </cell>
          <cell r="I471">
            <v>2001</v>
          </cell>
          <cell r="J471" t="str">
            <v>الجلفة</v>
          </cell>
          <cell r="K471" t="str">
            <v>4م2</v>
          </cell>
          <cell r="O471" t="str">
            <v>انثى</v>
          </cell>
          <cell r="R471" t="str">
            <v>محمد </v>
          </cell>
          <cell r="S471" t="str">
            <v>متقاعد</v>
          </cell>
          <cell r="T471" t="str">
            <v>حي المسجد الجديد 18/121</v>
          </cell>
          <cell r="AP471">
            <v>0</v>
          </cell>
        </row>
        <row r="472">
          <cell r="B472">
            <v>465</v>
          </cell>
          <cell r="C472">
            <v>14</v>
          </cell>
          <cell r="D472">
            <v>33</v>
          </cell>
          <cell r="E472" t="str">
            <v>فيلالي</v>
          </cell>
          <cell r="F472" t="str">
            <v>سارة</v>
          </cell>
          <cell r="G472">
            <v>27</v>
          </cell>
          <cell r="H472">
            <v>7</v>
          </cell>
          <cell r="I472">
            <v>2000</v>
          </cell>
          <cell r="J472" t="str">
            <v>الجلفة</v>
          </cell>
          <cell r="K472" t="str">
            <v>4م2</v>
          </cell>
          <cell r="O472" t="str">
            <v>انثى</v>
          </cell>
          <cell r="R472" t="str">
            <v>علي </v>
          </cell>
          <cell r="S472" t="str">
            <v>موظف</v>
          </cell>
          <cell r="T472" t="str">
            <v>حي المسجد الجديد رقم 13</v>
          </cell>
          <cell r="AP472">
            <v>0</v>
          </cell>
        </row>
        <row r="473">
          <cell r="B473">
            <v>466</v>
          </cell>
          <cell r="C473">
            <v>14</v>
          </cell>
          <cell r="D473">
            <v>34</v>
          </cell>
          <cell r="E473" t="str">
            <v>قاسمي الحسيني</v>
          </cell>
          <cell r="F473" t="str">
            <v>لينا يسرى</v>
          </cell>
          <cell r="G473">
            <v>31</v>
          </cell>
          <cell r="H473">
            <v>7</v>
          </cell>
          <cell r="I473">
            <v>2001</v>
          </cell>
          <cell r="J473" t="str">
            <v>الجلفة</v>
          </cell>
          <cell r="K473" t="str">
            <v>4م2</v>
          </cell>
          <cell r="O473" t="str">
            <v>انثى</v>
          </cell>
          <cell r="R473" t="str">
            <v>المامون</v>
          </cell>
          <cell r="S473" t="str">
            <v>مهندس</v>
          </cell>
          <cell r="T473" t="str">
            <v>حي البساتين 129/08</v>
          </cell>
          <cell r="AP473">
            <v>0</v>
          </cell>
        </row>
        <row r="474">
          <cell r="B474">
            <v>467</v>
          </cell>
          <cell r="C474">
            <v>14</v>
          </cell>
          <cell r="D474">
            <v>35</v>
          </cell>
          <cell r="E474" t="str">
            <v>قواس</v>
          </cell>
          <cell r="F474" t="str">
            <v>احمد اسلام</v>
          </cell>
          <cell r="G474">
            <v>10</v>
          </cell>
          <cell r="H474">
            <v>8</v>
          </cell>
          <cell r="I474">
            <v>2001</v>
          </cell>
          <cell r="J474" t="str">
            <v>الجلفة</v>
          </cell>
          <cell r="K474" t="str">
            <v>4م2</v>
          </cell>
          <cell r="O474" t="str">
            <v>ذكر</v>
          </cell>
          <cell r="R474" t="str">
            <v>محمد</v>
          </cell>
          <cell r="S474" t="str">
            <v>بطال</v>
          </cell>
          <cell r="T474" t="str">
            <v>حي الظل الجميل</v>
          </cell>
          <cell r="AP474">
            <v>0</v>
          </cell>
        </row>
        <row r="475">
          <cell r="B475">
            <v>468</v>
          </cell>
          <cell r="C475">
            <v>14</v>
          </cell>
          <cell r="D475">
            <v>36</v>
          </cell>
          <cell r="E475" t="str">
            <v>قيزات</v>
          </cell>
          <cell r="F475" t="str">
            <v>محمد عماد الدين</v>
          </cell>
          <cell r="G475">
            <v>22</v>
          </cell>
          <cell r="H475">
            <v>1</v>
          </cell>
          <cell r="I475">
            <v>1998</v>
          </cell>
          <cell r="J475" t="str">
            <v>الجلفة</v>
          </cell>
          <cell r="K475" t="str">
            <v>4م2</v>
          </cell>
          <cell r="O475" t="str">
            <v>ذكر</v>
          </cell>
          <cell r="R475" t="str">
            <v>احمد</v>
          </cell>
          <cell r="S475" t="str">
            <v>شبه عسكري</v>
          </cell>
          <cell r="T475" t="str">
            <v>حي 05 جويلية 1199/52</v>
          </cell>
          <cell r="AP475">
            <v>0</v>
          </cell>
        </row>
        <row r="476">
          <cell r="B476">
            <v>469</v>
          </cell>
          <cell r="C476">
            <v>14</v>
          </cell>
          <cell r="D476">
            <v>37</v>
          </cell>
          <cell r="E476" t="str">
            <v>لبوخ</v>
          </cell>
          <cell r="F476" t="str">
            <v>محمد</v>
          </cell>
          <cell r="G476">
            <v>20</v>
          </cell>
          <cell r="H476">
            <v>1</v>
          </cell>
          <cell r="I476">
            <v>2002</v>
          </cell>
          <cell r="J476" t="str">
            <v>الجلفة</v>
          </cell>
          <cell r="K476" t="str">
            <v>4م2</v>
          </cell>
          <cell r="O476" t="str">
            <v>ذكر</v>
          </cell>
          <cell r="R476" t="str">
            <v>لخضر</v>
          </cell>
          <cell r="S476" t="str">
            <v>موظف</v>
          </cell>
          <cell r="T476" t="str">
            <v>حي الظل الجميل 10/267</v>
          </cell>
          <cell r="AP476">
            <v>0</v>
          </cell>
        </row>
        <row r="477">
          <cell r="B477">
            <v>470</v>
          </cell>
          <cell r="C477">
            <v>14</v>
          </cell>
          <cell r="D477">
            <v>38</v>
          </cell>
          <cell r="E477" t="str">
            <v>لحرش</v>
          </cell>
          <cell r="F477" t="str">
            <v>سامي</v>
          </cell>
          <cell r="G477">
            <v>8</v>
          </cell>
          <cell r="H477">
            <v>12</v>
          </cell>
          <cell r="I477">
            <v>2001</v>
          </cell>
          <cell r="J477" t="str">
            <v>الجلفة</v>
          </cell>
          <cell r="K477" t="str">
            <v>4م2</v>
          </cell>
          <cell r="O477" t="str">
            <v>ذكر</v>
          </cell>
          <cell r="R477" t="str">
            <v>رشيدعبد القادر</v>
          </cell>
          <cell r="S477" t="str">
            <v>/</v>
          </cell>
          <cell r="T477" t="str">
            <v>حي السعدات </v>
          </cell>
          <cell r="AP477">
            <v>0</v>
          </cell>
        </row>
        <row r="478">
          <cell r="B478">
            <v>471</v>
          </cell>
          <cell r="C478">
            <v>14</v>
          </cell>
          <cell r="D478">
            <v>39</v>
          </cell>
          <cell r="E478" t="str">
            <v>مايدي</v>
          </cell>
          <cell r="F478" t="str">
            <v>نور الهدى</v>
          </cell>
          <cell r="G478">
            <v>23</v>
          </cell>
          <cell r="H478">
            <v>10</v>
          </cell>
          <cell r="I478">
            <v>2001</v>
          </cell>
          <cell r="J478" t="str">
            <v>الجلفة</v>
          </cell>
          <cell r="K478" t="str">
            <v>4م2</v>
          </cell>
          <cell r="O478" t="str">
            <v>انثى</v>
          </cell>
          <cell r="R478" t="str">
            <v>فارس</v>
          </cell>
          <cell r="S478" t="str">
            <v>عامل</v>
          </cell>
          <cell r="T478" t="str">
            <v>حي وسط المدينة 01/146</v>
          </cell>
          <cell r="AP478">
            <v>0</v>
          </cell>
        </row>
        <row r="479">
          <cell r="B479">
            <v>472</v>
          </cell>
          <cell r="C479">
            <v>14</v>
          </cell>
          <cell r="D479">
            <v>40</v>
          </cell>
          <cell r="E479" t="str">
            <v>ناجي</v>
          </cell>
          <cell r="F479" t="str">
            <v>اسامة</v>
          </cell>
          <cell r="G479">
            <v>24</v>
          </cell>
          <cell r="H479">
            <v>10</v>
          </cell>
          <cell r="I479">
            <v>2000</v>
          </cell>
          <cell r="J479" t="str">
            <v>تيزي وزو</v>
          </cell>
          <cell r="K479" t="str">
            <v>4م2</v>
          </cell>
          <cell r="O479" t="str">
            <v>ذكر</v>
          </cell>
          <cell r="R479" t="str">
            <v>رابح</v>
          </cell>
          <cell r="S479" t="str">
            <v>متقاعد</v>
          </cell>
          <cell r="T479" t="str">
            <v>ساحة محمد بوضياف 97/04</v>
          </cell>
          <cell r="AP479">
            <v>0</v>
          </cell>
        </row>
        <row r="480">
          <cell r="B480">
            <v>473</v>
          </cell>
          <cell r="C480">
            <v>14</v>
          </cell>
          <cell r="D480">
            <v>41</v>
          </cell>
          <cell r="E480" t="str">
            <v>هبال</v>
          </cell>
          <cell r="F480" t="str">
            <v>نايل حسام الدين</v>
          </cell>
          <cell r="K480" t="str">
            <v>4م2</v>
          </cell>
          <cell r="M480" t="str">
            <v>وافد</v>
          </cell>
          <cell r="O480" t="str">
            <v>ذكر</v>
          </cell>
          <cell r="AP480">
            <v>0</v>
          </cell>
        </row>
        <row r="481">
          <cell r="B481">
            <v>474</v>
          </cell>
          <cell r="C481">
            <v>14</v>
          </cell>
          <cell r="D481">
            <v>42</v>
          </cell>
          <cell r="E481" t="str">
            <v>هرماس</v>
          </cell>
          <cell r="F481" t="str">
            <v>محمد نايل</v>
          </cell>
          <cell r="K481" t="str">
            <v>4م2</v>
          </cell>
          <cell r="M481" t="str">
            <v>وافد</v>
          </cell>
          <cell r="O481" t="str">
            <v>ذكر</v>
          </cell>
          <cell r="AP481">
            <v>0</v>
          </cell>
        </row>
        <row r="482">
          <cell r="B482">
            <v>475</v>
          </cell>
          <cell r="C482">
            <v>14</v>
          </cell>
          <cell r="D482">
            <v>43</v>
          </cell>
          <cell r="E482" t="str">
            <v>ونوقي</v>
          </cell>
          <cell r="F482" t="str">
            <v>أحمد</v>
          </cell>
          <cell r="G482">
            <v>12</v>
          </cell>
          <cell r="H482">
            <v>5</v>
          </cell>
          <cell r="I482">
            <v>1999</v>
          </cell>
          <cell r="J482" t="str">
            <v>الجلفة</v>
          </cell>
          <cell r="K482" t="str">
            <v>4م2</v>
          </cell>
          <cell r="O482" t="str">
            <v>ذكر</v>
          </cell>
          <cell r="R482" t="str">
            <v>محمد</v>
          </cell>
          <cell r="S482" t="str">
            <v>بطال</v>
          </cell>
          <cell r="T482" t="str">
            <v>حي وسط المدينة</v>
          </cell>
          <cell r="AP482">
            <v>0</v>
          </cell>
        </row>
        <row r="483">
          <cell r="B483">
            <v>476</v>
          </cell>
          <cell r="C483">
            <v>14</v>
          </cell>
          <cell r="D483">
            <v>44</v>
          </cell>
          <cell r="E483" t="str">
            <v>يعقوبي</v>
          </cell>
          <cell r="F483" t="str">
            <v>احمد عبد الناصر</v>
          </cell>
          <cell r="G483">
            <v>13</v>
          </cell>
          <cell r="H483">
            <v>3</v>
          </cell>
          <cell r="I483">
            <v>1998</v>
          </cell>
          <cell r="J483" t="str">
            <v>الجلفة</v>
          </cell>
          <cell r="K483" t="str">
            <v>4م2</v>
          </cell>
          <cell r="O483" t="str">
            <v>ذكر</v>
          </cell>
          <cell r="R483" t="str">
            <v>محمد يعقوبي</v>
          </cell>
          <cell r="S483" t="str">
            <v>موظف</v>
          </cell>
          <cell r="T483" t="str">
            <v>حي ابن الابيض 1494/167</v>
          </cell>
          <cell r="AP483">
            <v>0</v>
          </cell>
        </row>
        <row r="484">
          <cell r="B484">
            <v>477</v>
          </cell>
          <cell r="C484">
            <v>15</v>
          </cell>
          <cell r="D484">
            <v>1</v>
          </cell>
          <cell r="E484" t="str">
            <v>امباركي</v>
          </cell>
          <cell r="F484" t="str">
            <v>رحمة</v>
          </cell>
          <cell r="G484">
            <v>25</v>
          </cell>
          <cell r="H484">
            <v>1</v>
          </cell>
          <cell r="I484">
            <v>2000</v>
          </cell>
          <cell r="J484" t="str">
            <v>الزعفران</v>
          </cell>
          <cell r="K484" t="str">
            <v>4م3</v>
          </cell>
          <cell r="O484" t="str">
            <v>انثى</v>
          </cell>
          <cell r="R484" t="str">
            <v>عمر</v>
          </cell>
          <cell r="S484" t="str">
            <v>حارس</v>
          </cell>
          <cell r="T484" t="str">
            <v>حي المسجد الجديد 1013/31</v>
          </cell>
          <cell r="AP484">
            <v>0</v>
          </cell>
        </row>
        <row r="485">
          <cell r="B485">
            <v>478</v>
          </cell>
          <cell r="C485">
            <v>15</v>
          </cell>
          <cell r="D485">
            <v>2</v>
          </cell>
          <cell r="E485" t="str">
            <v>براهيمي</v>
          </cell>
          <cell r="F485" t="str">
            <v>اسماعيل</v>
          </cell>
          <cell r="G485">
            <v>4</v>
          </cell>
          <cell r="H485">
            <v>5</v>
          </cell>
          <cell r="I485">
            <v>2000</v>
          </cell>
          <cell r="J485" t="str">
            <v>الجلفة</v>
          </cell>
          <cell r="K485" t="str">
            <v>4م3</v>
          </cell>
          <cell r="L485" t="str">
            <v>معيد</v>
          </cell>
          <cell r="O485" t="str">
            <v>ذكر</v>
          </cell>
          <cell r="R485" t="str">
            <v>عمراوي فاطمة</v>
          </cell>
          <cell r="S485" t="str">
            <v>/</v>
          </cell>
          <cell r="T485" t="str">
            <v>حي بن جرمة 379/21</v>
          </cell>
          <cell r="AP485">
            <v>0</v>
          </cell>
        </row>
        <row r="486">
          <cell r="B486">
            <v>479</v>
          </cell>
          <cell r="C486">
            <v>15</v>
          </cell>
          <cell r="D486">
            <v>3</v>
          </cell>
          <cell r="E486" t="str">
            <v>بشراوي</v>
          </cell>
          <cell r="F486" t="str">
            <v>أكرام</v>
          </cell>
          <cell r="G486">
            <v>4</v>
          </cell>
          <cell r="H486">
            <v>1</v>
          </cell>
          <cell r="I486">
            <v>2000</v>
          </cell>
          <cell r="J486" t="str">
            <v>الجلفة</v>
          </cell>
          <cell r="K486" t="str">
            <v>4م3</v>
          </cell>
          <cell r="O486" t="str">
            <v>انثى</v>
          </cell>
          <cell r="R486" t="str">
            <v>عبد الباقي</v>
          </cell>
          <cell r="S486" t="str">
            <v>بطال</v>
          </cell>
          <cell r="T486" t="str">
            <v>حي المسجد الجديد رقم 04</v>
          </cell>
          <cell r="AP486">
            <v>0</v>
          </cell>
        </row>
        <row r="487">
          <cell r="B487">
            <v>480</v>
          </cell>
          <cell r="C487">
            <v>15</v>
          </cell>
          <cell r="D487">
            <v>4</v>
          </cell>
          <cell r="E487" t="str">
            <v>بلخيري</v>
          </cell>
          <cell r="F487" t="str">
            <v>صفية</v>
          </cell>
          <cell r="G487">
            <v>28</v>
          </cell>
          <cell r="H487">
            <v>11</v>
          </cell>
          <cell r="I487">
            <v>2000</v>
          </cell>
          <cell r="J487" t="str">
            <v>دار الشيوخ</v>
          </cell>
          <cell r="K487" t="str">
            <v>4م3</v>
          </cell>
          <cell r="O487" t="str">
            <v>انثى</v>
          </cell>
          <cell r="R487" t="str">
            <v>علي</v>
          </cell>
          <cell r="S487" t="str">
            <v>بطال</v>
          </cell>
          <cell r="T487" t="str">
            <v>حي القدس 136/01</v>
          </cell>
          <cell r="AP487">
            <v>0</v>
          </cell>
        </row>
        <row r="488">
          <cell r="B488">
            <v>481</v>
          </cell>
          <cell r="C488">
            <v>15</v>
          </cell>
          <cell r="D488">
            <v>5</v>
          </cell>
          <cell r="E488" t="str">
            <v>بلفرد</v>
          </cell>
          <cell r="F488" t="str">
            <v>حسام الدين</v>
          </cell>
          <cell r="G488">
            <v>22</v>
          </cell>
          <cell r="H488">
            <v>11</v>
          </cell>
          <cell r="I488">
            <v>1997</v>
          </cell>
          <cell r="J488" t="str">
            <v>الجلفة</v>
          </cell>
          <cell r="K488" t="str">
            <v>4م3</v>
          </cell>
          <cell r="O488" t="str">
            <v>ذكر</v>
          </cell>
          <cell r="R488" t="str">
            <v>قويدر</v>
          </cell>
          <cell r="S488" t="str">
            <v>متقاعد</v>
          </cell>
          <cell r="T488" t="str">
            <v>حي الشهداء 144/03</v>
          </cell>
          <cell r="AP488">
            <v>0</v>
          </cell>
        </row>
        <row r="489">
          <cell r="B489">
            <v>482</v>
          </cell>
          <cell r="C489">
            <v>15</v>
          </cell>
          <cell r="D489">
            <v>6</v>
          </cell>
          <cell r="E489" t="str">
            <v>بن حميدة</v>
          </cell>
          <cell r="F489" t="str">
            <v>ايوب</v>
          </cell>
          <cell r="G489">
            <v>29</v>
          </cell>
          <cell r="H489">
            <v>7</v>
          </cell>
          <cell r="I489">
            <v>2000</v>
          </cell>
          <cell r="J489" t="str">
            <v>الجلفة</v>
          </cell>
          <cell r="K489" t="str">
            <v>4م3</v>
          </cell>
          <cell r="L489" t="str">
            <v>معيد</v>
          </cell>
          <cell r="O489" t="str">
            <v>ذكر</v>
          </cell>
          <cell r="R489" t="str">
            <v>عبد الحميد</v>
          </cell>
          <cell r="S489" t="str">
            <v>بطال</v>
          </cell>
          <cell r="T489" t="str">
            <v>حي المسجد الجديد 355/155</v>
          </cell>
          <cell r="AP489">
            <v>0</v>
          </cell>
        </row>
        <row r="490">
          <cell r="B490">
            <v>483</v>
          </cell>
          <cell r="C490">
            <v>15</v>
          </cell>
          <cell r="D490">
            <v>7</v>
          </cell>
          <cell r="E490" t="str">
            <v>بن عيسى</v>
          </cell>
          <cell r="F490" t="str">
            <v>محمد الأمين</v>
          </cell>
          <cell r="G490">
            <v>1</v>
          </cell>
          <cell r="H490">
            <v>1</v>
          </cell>
          <cell r="I490">
            <v>2000</v>
          </cell>
          <cell r="J490" t="str">
            <v>زكار</v>
          </cell>
          <cell r="K490" t="str">
            <v>4م3</v>
          </cell>
          <cell r="O490" t="str">
            <v>ذكر</v>
          </cell>
          <cell r="R490" t="str">
            <v>عبد الله</v>
          </cell>
          <cell r="S490" t="str">
            <v>موظف</v>
          </cell>
          <cell r="T490" t="str">
            <v>حي المسجد الجديد 289/01</v>
          </cell>
          <cell r="AP490">
            <v>0</v>
          </cell>
        </row>
        <row r="491">
          <cell r="B491">
            <v>484</v>
          </cell>
          <cell r="C491">
            <v>15</v>
          </cell>
          <cell r="D491">
            <v>8</v>
          </cell>
          <cell r="E491" t="str">
            <v>جقبوب</v>
          </cell>
          <cell r="F491" t="str">
            <v>مفتاح</v>
          </cell>
          <cell r="G491">
            <v>16</v>
          </cell>
          <cell r="H491">
            <v>2</v>
          </cell>
          <cell r="I491">
            <v>1999</v>
          </cell>
          <cell r="J491" t="str">
            <v>الجلفة</v>
          </cell>
          <cell r="K491" t="str">
            <v>4م3</v>
          </cell>
          <cell r="O491" t="str">
            <v>ذكر</v>
          </cell>
          <cell r="R491" t="str">
            <v>فريد</v>
          </cell>
          <cell r="S491" t="str">
            <v>بطال</v>
          </cell>
          <cell r="T491" t="str">
            <v>شارع بن عيسى دحمان 141/14</v>
          </cell>
          <cell r="AP491">
            <v>0</v>
          </cell>
        </row>
        <row r="492">
          <cell r="B492">
            <v>485</v>
          </cell>
          <cell r="C492">
            <v>15</v>
          </cell>
          <cell r="D492">
            <v>9</v>
          </cell>
          <cell r="E492" t="str">
            <v>جليطة</v>
          </cell>
          <cell r="F492" t="str">
            <v>محمد رضوان</v>
          </cell>
          <cell r="G492">
            <v>1</v>
          </cell>
          <cell r="H492">
            <v>2</v>
          </cell>
          <cell r="I492">
            <v>2001</v>
          </cell>
          <cell r="J492" t="str">
            <v>الجلفة</v>
          </cell>
          <cell r="K492" t="str">
            <v>4م3</v>
          </cell>
          <cell r="O492" t="str">
            <v>ذكر</v>
          </cell>
          <cell r="R492" t="str">
            <v>تونسي</v>
          </cell>
          <cell r="S492" t="str">
            <v>موظف</v>
          </cell>
          <cell r="T492" t="str">
            <v>حي الظل الجميل 282/27</v>
          </cell>
          <cell r="AP492">
            <v>0</v>
          </cell>
        </row>
        <row r="493">
          <cell r="B493">
            <v>486</v>
          </cell>
          <cell r="C493">
            <v>15</v>
          </cell>
          <cell r="D493">
            <v>10</v>
          </cell>
          <cell r="E493" t="str">
            <v>حبيب </v>
          </cell>
          <cell r="F493" t="str">
            <v>مروى</v>
          </cell>
          <cell r="G493">
            <v>19</v>
          </cell>
          <cell r="H493">
            <v>6</v>
          </cell>
          <cell r="I493">
            <v>2001</v>
          </cell>
          <cell r="J493" t="str">
            <v>الجلفة</v>
          </cell>
          <cell r="K493" t="str">
            <v>4م3</v>
          </cell>
          <cell r="O493" t="str">
            <v>انثى</v>
          </cell>
          <cell r="R493" t="str">
            <v>عبد الحميد </v>
          </cell>
          <cell r="S493" t="str">
            <v>بطال</v>
          </cell>
          <cell r="T493" t="str">
            <v>حي المسجد الجديد 1052/53</v>
          </cell>
          <cell r="AP493">
            <v>0</v>
          </cell>
        </row>
        <row r="494">
          <cell r="B494">
            <v>487</v>
          </cell>
          <cell r="C494">
            <v>15</v>
          </cell>
          <cell r="D494">
            <v>11</v>
          </cell>
          <cell r="E494" t="str">
            <v>حبيب </v>
          </cell>
          <cell r="F494" t="str">
            <v>منال</v>
          </cell>
          <cell r="G494">
            <v>12</v>
          </cell>
          <cell r="H494">
            <v>2</v>
          </cell>
          <cell r="I494">
            <v>2001</v>
          </cell>
          <cell r="J494" t="str">
            <v>الجلفة</v>
          </cell>
          <cell r="K494" t="str">
            <v>4م3</v>
          </cell>
          <cell r="O494" t="str">
            <v>انثى</v>
          </cell>
          <cell r="R494" t="str">
            <v>محمد</v>
          </cell>
          <cell r="S494" t="str">
            <v>متقاعد</v>
          </cell>
          <cell r="T494" t="str">
            <v>حي المسجد الجديد رقم 4</v>
          </cell>
          <cell r="AP494">
            <v>0</v>
          </cell>
        </row>
        <row r="495">
          <cell r="B495">
            <v>488</v>
          </cell>
          <cell r="C495">
            <v>15</v>
          </cell>
          <cell r="D495">
            <v>12</v>
          </cell>
          <cell r="E495" t="str">
            <v>حنة</v>
          </cell>
          <cell r="F495" t="str">
            <v>عمر</v>
          </cell>
          <cell r="G495">
            <v>30</v>
          </cell>
          <cell r="H495">
            <v>9</v>
          </cell>
          <cell r="I495">
            <v>2000</v>
          </cell>
          <cell r="J495" t="str">
            <v>الجلفة</v>
          </cell>
          <cell r="K495" t="str">
            <v>4م3</v>
          </cell>
          <cell r="O495" t="str">
            <v>ذكر</v>
          </cell>
          <cell r="R495" t="str">
            <v>الطيب</v>
          </cell>
          <cell r="S495" t="str">
            <v>بطال</v>
          </cell>
          <cell r="T495" t="str">
            <v>حي المسجد الجديد 330/61</v>
          </cell>
          <cell r="AP495">
            <v>0</v>
          </cell>
        </row>
        <row r="496">
          <cell r="B496">
            <v>489</v>
          </cell>
          <cell r="C496">
            <v>15</v>
          </cell>
          <cell r="D496">
            <v>13</v>
          </cell>
          <cell r="E496" t="str">
            <v>خلفاوي</v>
          </cell>
          <cell r="F496" t="str">
            <v>أبوبكر الصديق</v>
          </cell>
          <cell r="G496">
            <v>2</v>
          </cell>
          <cell r="H496">
            <v>4</v>
          </cell>
          <cell r="I496">
            <v>2001</v>
          </cell>
          <cell r="J496" t="str">
            <v>الجلفة</v>
          </cell>
          <cell r="K496" t="str">
            <v>4م3</v>
          </cell>
          <cell r="O496" t="str">
            <v>ذكر</v>
          </cell>
          <cell r="R496" t="str">
            <v>برية بن يحيى </v>
          </cell>
          <cell r="S496" t="str">
            <v>بطال</v>
          </cell>
          <cell r="T496" t="str">
            <v>حي الظل الجميل 280/57</v>
          </cell>
          <cell r="AP496">
            <v>0</v>
          </cell>
        </row>
        <row r="497">
          <cell r="B497">
            <v>490</v>
          </cell>
          <cell r="C497">
            <v>15</v>
          </cell>
          <cell r="D497">
            <v>14</v>
          </cell>
          <cell r="E497" t="str">
            <v>دقمان</v>
          </cell>
          <cell r="F497" t="str">
            <v>علية</v>
          </cell>
          <cell r="G497">
            <v>1</v>
          </cell>
          <cell r="H497">
            <v>2</v>
          </cell>
          <cell r="I497">
            <v>1999</v>
          </cell>
          <cell r="J497" t="str">
            <v>الجلفة</v>
          </cell>
          <cell r="K497" t="str">
            <v>4م3</v>
          </cell>
          <cell r="O497" t="str">
            <v>ذكر</v>
          </cell>
          <cell r="R497" t="str">
            <v>خليفة</v>
          </cell>
          <cell r="S497" t="str">
            <v>موال</v>
          </cell>
          <cell r="T497" t="str">
            <v>حي المسجد الجديد 298/19</v>
          </cell>
          <cell r="AP497">
            <v>0</v>
          </cell>
        </row>
        <row r="498">
          <cell r="B498">
            <v>491</v>
          </cell>
          <cell r="C498">
            <v>15</v>
          </cell>
          <cell r="D498">
            <v>15</v>
          </cell>
          <cell r="E498" t="str">
            <v>رقيق</v>
          </cell>
          <cell r="F498" t="str">
            <v>فتيحة منال</v>
          </cell>
          <cell r="G498">
            <v>30</v>
          </cell>
          <cell r="H498">
            <v>1</v>
          </cell>
          <cell r="I498">
            <v>2002</v>
          </cell>
          <cell r="J498" t="str">
            <v>الجلفة</v>
          </cell>
          <cell r="K498" t="str">
            <v>4م3</v>
          </cell>
          <cell r="O498" t="str">
            <v>انثى</v>
          </cell>
          <cell r="R498" t="str">
            <v>ماحي</v>
          </cell>
          <cell r="S498" t="str">
            <v>مقاول</v>
          </cell>
          <cell r="T498" t="str">
            <v>حي المسجد الجديد</v>
          </cell>
          <cell r="AP498">
            <v>0</v>
          </cell>
        </row>
        <row r="499">
          <cell r="B499">
            <v>492</v>
          </cell>
          <cell r="C499">
            <v>15</v>
          </cell>
          <cell r="D499">
            <v>16</v>
          </cell>
          <cell r="E499" t="str">
            <v>رويبح</v>
          </cell>
          <cell r="F499" t="str">
            <v>فريحة غادة</v>
          </cell>
          <cell r="G499">
            <v>25</v>
          </cell>
          <cell r="H499">
            <v>4</v>
          </cell>
          <cell r="I499">
            <v>2001</v>
          </cell>
          <cell r="J499" t="str">
            <v>الجلفة</v>
          </cell>
          <cell r="K499" t="str">
            <v>4م3</v>
          </cell>
          <cell r="O499" t="str">
            <v>انثى</v>
          </cell>
          <cell r="R499" t="str">
            <v>احمد</v>
          </cell>
          <cell r="S499" t="str">
            <v>تاجر</v>
          </cell>
          <cell r="T499" t="str">
            <v>حي المسجد الجديد 334/3</v>
          </cell>
          <cell r="AP499">
            <v>0</v>
          </cell>
        </row>
        <row r="500">
          <cell r="B500">
            <v>493</v>
          </cell>
          <cell r="C500">
            <v>15</v>
          </cell>
          <cell r="D500">
            <v>17</v>
          </cell>
          <cell r="E500" t="str">
            <v>رويبح</v>
          </cell>
          <cell r="F500" t="str">
            <v>صلاح محمد</v>
          </cell>
          <cell r="G500">
            <v>29</v>
          </cell>
          <cell r="H500">
            <v>6</v>
          </cell>
          <cell r="I500">
            <v>1999</v>
          </cell>
          <cell r="J500" t="str">
            <v>الجلفة</v>
          </cell>
          <cell r="K500" t="str">
            <v>4م3</v>
          </cell>
          <cell r="O500" t="str">
            <v>ذكر</v>
          </cell>
          <cell r="R500" t="str">
            <v>علي</v>
          </cell>
          <cell r="S500" t="str">
            <v>بطال</v>
          </cell>
          <cell r="T500" t="str">
            <v>حي المسجد الجديد 330</v>
          </cell>
          <cell r="AP500">
            <v>0</v>
          </cell>
        </row>
        <row r="501">
          <cell r="B501">
            <v>494</v>
          </cell>
          <cell r="C501">
            <v>15</v>
          </cell>
          <cell r="D501">
            <v>18</v>
          </cell>
          <cell r="E501" t="str">
            <v>زايري</v>
          </cell>
          <cell r="F501" t="str">
            <v>نعيمة</v>
          </cell>
          <cell r="G501">
            <v>27</v>
          </cell>
          <cell r="H501">
            <v>6</v>
          </cell>
          <cell r="I501">
            <v>2001</v>
          </cell>
          <cell r="J501" t="str">
            <v>الجزائر </v>
          </cell>
          <cell r="K501" t="str">
            <v>4م3</v>
          </cell>
          <cell r="O501" t="str">
            <v>انثى</v>
          </cell>
          <cell r="R501" t="str">
            <v>بشير</v>
          </cell>
          <cell r="S501" t="str">
            <v>موظف</v>
          </cell>
          <cell r="T501" t="str">
            <v>حي ساحة بوضياف ع 3</v>
          </cell>
          <cell r="AP501">
            <v>0</v>
          </cell>
        </row>
        <row r="502">
          <cell r="B502">
            <v>495</v>
          </cell>
          <cell r="C502">
            <v>15</v>
          </cell>
          <cell r="D502">
            <v>19</v>
          </cell>
          <cell r="E502" t="str">
            <v>زلوف</v>
          </cell>
          <cell r="F502" t="str">
            <v>حليمة</v>
          </cell>
          <cell r="G502">
            <v>18</v>
          </cell>
          <cell r="H502">
            <v>12</v>
          </cell>
          <cell r="I502">
            <v>1997</v>
          </cell>
          <cell r="J502" t="str">
            <v>الجلفة</v>
          </cell>
          <cell r="K502" t="str">
            <v>4م3</v>
          </cell>
          <cell r="O502" t="str">
            <v>انثى</v>
          </cell>
          <cell r="R502" t="str">
            <v>لمريني عائشة</v>
          </cell>
          <cell r="S502" t="str">
            <v>بطالة</v>
          </cell>
          <cell r="T502" t="str">
            <v>حي شعباني</v>
          </cell>
          <cell r="AP502">
            <v>0</v>
          </cell>
        </row>
        <row r="503">
          <cell r="B503">
            <v>496</v>
          </cell>
          <cell r="C503">
            <v>15</v>
          </cell>
          <cell r="D503">
            <v>20</v>
          </cell>
          <cell r="E503" t="str">
            <v>سلت</v>
          </cell>
          <cell r="F503" t="str">
            <v>عيشة</v>
          </cell>
          <cell r="G503">
            <v>21</v>
          </cell>
          <cell r="H503">
            <v>1</v>
          </cell>
          <cell r="I503">
            <v>2000</v>
          </cell>
          <cell r="J503" t="str">
            <v>الجلفة</v>
          </cell>
          <cell r="K503" t="str">
            <v>4م3</v>
          </cell>
          <cell r="O503" t="str">
            <v>انثى</v>
          </cell>
          <cell r="R503" t="str">
            <v>الحاج</v>
          </cell>
          <cell r="S503" t="str">
            <v>متقاعد</v>
          </cell>
          <cell r="T503" t="str">
            <v>حي الضاية 44/1</v>
          </cell>
          <cell r="AP503">
            <v>0</v>
          </cell>
        </row>
        <row r="504">
          <cell r="B504">
            <v>497</v>
          </cell>
          <cell r="C504">
            <v>15</v>
          </cell>
          <cell r="D504">
            <v>21</v>
          </cell>
          <cell r="E504" t="str">
            <v>شبيرة</v>
          </cell>
          <cell r="F504" t="str">
            <v>رياض شبيرة</v>
          </cell>
          <cell r="G504">
            <v>28</v>
          </cell>
          <cell r="H504">
            <v>8</v>
          </cell>
          <cell r="I504">
            <v>2001</v>
          </cell>
          <cell r="J504" t="str">
            <v>الجلفة</v>
          </cell>
          <cell r="K504" t="str">
            <v>4م3</v>
          </cell>
          <cell r="O504" t="str">
            <v>ذكر</v>
          </cell>
          <cell r="R504" t="str">
            <v>مصطفى</v>
          </cell>
          <cell r="S504" t="str">
            <v>سائق</v>
          </cell>
          <cell r="T504" t="str">
            <v>حي بلغزال 341/7</v>
          </cell>
          <cell r="AP504">
            <v>0</v>
          </cell>
        </row>
        <row r="505">
          <cell r="B505">
            <v>498</v>
          </cell>
          <cell r="C505">
            <v>15</v>
          </cell>
          <cell r="D505">
            <v>22</v>
          </cell>
          <cell r="E505" t="str">
            <v>شداد</v>
          </cell>
          <cell r="F505" t="str">
            <v>أسامة نصر الدين</v>
          </cell>
          <cell r="G505">
            <v>26</v>
          </cell>
          <cell r="H505">
            <v>11</v>
          </cell>
          <cell r="I505">
            <v>2001</v>
          </cell>
          <cell r="J505" t="str">
            <v>الجلفة</v>
          </cell>
          <cell r="K505" t="str">
            <v>4م3</v>
          </cell>
          <cell r="O505" t="str">
            <v>ذكر</v>
          </cell>
          <cell r="R505" t="str">
            <v>عطية</v>
          </cell>
          <cell r="S505" t="str">
            <v>موظف</v>
          </cell>
          <cell r="T505" t="str">
            <v>حي المسجد الجديد 336/10</v>
          </cell>
          <cell r="AP505">
            <v>0</v>
          </cell>
        </row>
        <row r="506">
          <cell r="B506">
            <v>499</v>
          </cell>
          <cell r="C506">
            <v>15</v>
          </cell>
          <cell r="D506">
            <v>23</v>
          </cell>
          <cell r="E506" t="str">
            <v>شداد</v>
          </cell>
          <cell r="F506" t="str">
            <v>حمدي</v>
          </cell>
          <cell r="G506">
            <v>7</v>
          </cell>
          <cell r="H506">
            <v>7</v>
          </cell>
          <cell r="I506">
            <v>1997</v>
          </cell>
          <cell r="J506" t="str">
            <v>الجلفة</v>
          </cell>
          <cell r="K506" t="str">
            <v>4م3</v>
          </cell>
          <cell r="O506" t="str">
            <v>ذكر</v>
          </cell>
          <cell r="R506" t="str">
            <v>محمد</v>
          </cell>
          <cell r="S506" t="str">
            <v>موظف</v>
          </cell>
          <cell r="T506" t="str">
            <v>حي السعدات 167</v>
          </cell>
          <cell r="AP506">
            <v>0</v>
          </cell>
        </row>
        <row r="507">
          <cell r="B507">
            <v>500</v>
          </cell>
          <cell r="C507">
            <v>15</v>
          </cell>
          <cell r="D507">
            <v>24</v>
          </cell>
          <cell r="E507" t="str">
            <v>شريط</v>
          </cell>
          <cell r="F507" t="str">
            <v>أيمن بلقاسم</v>
          </cell>
          <cell r="G507">
            <v>25</v>
          </cell>
          <cell r="H507">
            <v>8</v>
          </cell>
          <cell r="I507">
            <v>2001</v>
          </cell>
          <cell r="J507" t="str">
            <v>الجلفة</v>
          </cell>
          <cell r="K507" t="str">
            <v>4م3</v>
          </cell>
          <cell r="O507" t="str">
            <v>ذكر</v>
          </cell>
          <cell r="R507" t="str">
            <v>ميسوم</v>
          </cell>
          <cell r="S507" t="str">
            <v>/</v>
          </cell>
          <cell r="T507" t="str">
            <v>حي المستشفى 10/156</v>
          </cell>
          <cell r="AP507">
            <v>0</v>
          </cell>
        </row>
        <row r="508">
          <cell r="B508">
            <v>501</v>
          </cell>
          <cell r="C508">
            <v>15</v>
          </cell>
          <cell r="D508">
            <v>25</v>
          </cell>
          <cell r="E508" t="str">
            <v>شلابي</v>
          </cell>
          <cell r="F508" t="str">
            <v>أحمد حسين</v>
          </cell>
          <cell r="G508">
            <v>18</v>
          </cell>
          <cell r="H508">
            <v>4</v>
          </cell>
          <cell r="I508">
            <v>2001</v>
          </cell>
          <cell r="J508" t="str">
            <v>الجلفة</v>
          </cell>
          <cell r="K508" t="str">
            <v>4م3</v>
          </cell>
          <cell r="O508" t="str">
            <v>ذكر</v>
          </cell>
          <cell r="R508" t="str">
            <v>مصطفى</v>
          </cell>
          <cell r="S508" t="str">
            <v>موظف</v>
          </cell>
          <cell r="T508" t="str">
            <v>حي المسجد الجديد 52/350</v>
          </cell>
          <cell r="AP508">
            <v>0</v>
          </cell>
        </row>
        <row r="509">
          <cell r="B509">
            <v>502</v>
          </cell>
          <cell r="C509">
            <v>15</v>
          </cell>
          <cell r="D509">
            <v>26</v>
          </cell>
          <cell r="E509" t="str">
            <v>شنبي</v>
          </cell>
          <cell r="F509" t="str">
            <v>نورهان</v>
          </cell>
          <cell r="G509">
            <v>22</v>
          </cell>
          <cell r="H509">
            <v>1</v>
          </cell>
          <cell r="I509">
            <v>2002</v>
          </cell>
          <cell r="J509" t="str">
            <v>الجلفة</v>
          </cell>
          <cell r="K509" t="str">
            <v>4م3</v>
          </cell>
          <cell r="O509" t="str">
            <v>انثى</v>
          </cell>
          <cell r="R509" t="str">
            <v>كمال</v>
          </cell>
          <cell r="S509" t="str">
            <v>/</v>
          </cell>
          <cell r="AP509">
            <v>0</v>
          </cell>
        </row>
        <row r="510">
          <cell r="B510">
            <v>503</v>
          </cell>
          <cell r="C510">
            <v>15</v>
          </cell>
          <cell r="D510">
            <v>27</v>
          </cell>
          <cell r="E510" t="str">
            <v>طالبي</v>
          </cell>
          <cell r="F510" t="str">
            <v>ثواب سلسبيل</v>
          </cell>
          <cell r="G510">
            <v>1</v>
          </cell>
          <cell r="H510">
            <v>6</v>
          </cell>
          <cell r="I510">
            <v>2002</v>
          </cell>
          <cell r="J510" t="str">
            <v>الجلفة</v>
          </cell>
          <cell r="K510" t="str">
            <v>4م3</v>
          </cell>
          <cell r="O510" t="str">
            <v>انثى</v>
          </cell>
          <cell r="R510" t="str">
            <v>قسمية </v>
          </cell>
          <cell r="S510" t="str">
            <v>استاذ</v>
          </cell>
          <cell r="T510" t="str">
            <v>متوسطة الامير عبد القادر</v>
          </cell>
          <cell r="AP510">
            <v>0</v>
          </cell>
        </row>
        <row r="511">
          <cell r="B511">
            <v>504</v>
          </cell>
          <cell r="C511">
            <v>15</v>
          </cell>
          <cell r="D511">
            <v>28</v>
          </cell>
          <cell r="E511" t="str">
            <v>طاهيري </v>
          </cell>
          <cell r="F511" t="str">
            <v>مسعودة</v>
          </cell>
          <cell r="G511">
            <v>16</v>
          </cell>
          <cell r="H511">
            <v>11</v>
          </cell>
          <cell r="I511">
            <v>2001</v>
          </cell>
          <cell r="J511" t="str">
            <v>مسعد </v>
          </cell>
          <cell r="K511" t="str">
            <v>4م3</v>
          </cell>
          <cell r="O511" t="str">
            <v>انثى</v>
          </cell>
          <cell r="R511" t="str">
            <v>لخضر</v>
          </cell>
          <cell r="S511" t="str">
            <v>استاذ</v>
          </cell>
          <cell r="T511" t="str">
            <v>وسط المدينة 5070</v>
          </cell>
          <cell r="AP511">
            <v>0</v>
          </cell>
        </row>
        <row r="512">
          <cell r="B512">
            <v>505</v>
          </cell>
          <cell r="C512">
            <v>15</v>
          </cell>
          <cell r="D512">
            <v>29</v>
          </cell>
          <cell r="E512" t="str">
            <v>عثماني</v>
          </cell>
          <cell r="F512" t="str">
            <v>خليل حسن</v>
          </cell>
          <cell r="G512">
            <v>23</v>
          </cell>
          <cell r="H512">
            <v>4</v>
          </cell>
          <cell r="I512">
            <v>1997</v>
          </cell>
          <cell r="J512" t="str">
            <v>الجلفة</v>
          </cell>
          <cell r="K512" t="str">
            <v>4م3</v>
          </cell>
          <cell r="O512" t="str">
            <v>ذكر</v>
          </cell>
          <cell r="R512" t="str">
            <v>محمد</v>
          </cell>
          <cell r="S512" t="str">
            <v>معلم</v>
          </cell>
          <cell r="T512" t="str">
            <v>مدرسة شلالي يوسف</v>
          </cell>
          <cell r="AP512">
            <v>0</v>
          </cell>
        </row>
        <row r="513">
          <cell r="B513">
            <v>506</v>
          </cell>
          <cell r="C513">
            <v>15</v>
          </cell>
          <cell r="D513">
            <v>30</v>
          </cell>
          <cell r="E513" t="str">
            <v>عرابي</v>
          </cell>
          <cell r="F513" t="str">
            <v>رقية شيماء</v>
          </cell>
          <cell r="G513">
            <v>18</v>
          </cell>
          <cell r="H513">
            <v>10</v>
          </cell>
          <cell r="I513">
            <v>1997</v>
          </cell>
          <cell r="J513" t="str">
            <v>الجلفة</v>
          </cell>
          <cell r="K513" t="str">
            <v>4م3</v>
          </cell>
          <cell r="O513" t="str">
            <v>انثى</v>
          </cell>
          <cell r="R513" t="str">
            <v>هادي دليلة</v>
          </cell>
          <cell r="S513" t="str">
            <v>/</v>
          </cell>
          <cell r="T513" t="str">
            <v>حي قناني 06/186</v>
          </cell>
          <cell r="AP513">
            <v>0</v>
          </cell>
        </row>
        <row r="514">
          <cell r="B514">
            <v>507</v>
          </cell>
          <cell r="C514">
            <v>15</v>
          </cell>
          <cell r="D514">
            <v>31</v>
          </cell>
          <cell r="E514" t="str">
            <v>فصيح</v>
          </cell>
          <cell r="F514" t="str">
            <v>محمد اسلام</v>
          </cell>
          <cell r="G514">
            <v>9</v>
          </cell>
          <cell r="H514">
            <v>2</v>
          </cell>
          <cell r="I514">
            <v>1999</v>
          </cell>
          <cell r="J514" t="str">
            <v>الجلفة</v>
          </cell>
          <cell r="K514" t="str">
            <v>4م3</v>
          </cell>
          <cell r="O514" t="str">
            <v>ذكر</v>
          </cell>
          <cell r="R514" t="str">
            <v>رابح </v>
          </cell>
          <cell r="S514" t="str">
            <v>استاذ</v>
          </cell>
          <cell r="T514" t="str">
            <v>حي المستشفى 157/27</v>
          </cell>
          <cell r="AP514">
            <v>0</v>
          </cell>
        </row>
        <row r="515">
          <cell r="B515">
            <v>508</v>
          </cell>
          <cell r="C515">
            <v>15</v>
          </cell>
          <cell r="D515">
            <v>32</v>
          </cell>
          <cell r="E515" t="str">
            <v>فكرون </v>
          </cell>
          <cell r="F515" t="str">
            <v>ابراهيم الخليل</v>
          </cell>
          <cell r="G515">
            <v>1</v>
          </cell>
          <cell r="H515">
            <v>11</v>
          </cell>
          <cell r="I515">
            <v>2001</v>
          </cell>
          <cell r="J515" t="str">
            <v>الجلفة</v>
          </cell>
          <cell r="K515" t="str">
            <v>4م3</v>
          </cell>
          <cell r="O515" t="str">
            <v>ذكر</v>
          </cell>
          <cell r="R515" t="str">
            <v>سعد</v>
          </cell>
          <cell r="S515" t="str">
            <v>تاجر</v>
          </cell>
          <cell r="T515" t="str">
            <v>حي المسجد الجديد 287/1</v>
          </cell>
          <cell r="AP515">
            <v>0</v>
          </cell>
        </row>
        <row r="516">
          <cell r="B516">
            <v>509</v>
          </cell>
          <cell r="C516">
            <v>15</v>
          </cell>
          <cell r="D516">
            <v>33</v>
          </cell>
          <cell r="E516" t="str">
            <v>قبايلي</v>
          </cell>
          <cell r="F516" t="str">
            <v>عبد الرحمان</v>
          </cell>
          <cell r="K516" t="str">
            <v>4م3</v>
          </cell>
          <cell r="O516" t="str">
            <v>ذكر</v>
          </cell>
          <cell r="AP516">
            <v>0</v>
          </cell>
        </row>
        <row r="517">
          <cell r="B517">
            <v>510</v>
          </cell>
          <cell r="C517">
            <v>15</v>
          </cell>
          <cell r="D517">
            <v>34</v>
          </cell>
          <cell r="E517" t="str">
            <v>قرماط</v>
          </cell>
          <cell r="F517" t="str">
            <v>صهيب عبد النور</v>
          </cell>
          <cell r="G517">
            <v>31</v>
          </cell>
          <cell r="H517">
            <v>3</v>
          </cell>
          <cell r="I517">
            <v>2001</v>
          </cell>
          <cell r="J517" t="str">
            <v>الجلفة</v>
          </cell>
          <cell r="K517" t="str">
            <v>4م3</v>
          </cell>
          <cell r="O517" t="str">
            <v>ذكر</v>
          </cell>
          <cell r="T517" t="str">
            <v>وسط المدينة</v>
          </cell>
          <cell r="AP517">
            <v>0</v>
          </cell>
        </row>
        <row r="518">
          <cell r="B518">
            <v>511</v>
          </cell>
          <cell r="C518">
            <v>15</v>
          </cell>
          <cell r="D518">
            <v>35</v>
          </cell>
          <cell r="E518" t="str">
            <v>قرود</v>
          </cell>
          <cell r="F518" t="str">
            <v>عيدة نريمان</v>
          </cell>
          <cell r="G518">
            <v>9</v>
          </cell>
          <cell r="H518">
            <v>7</v>
          </cell>
          <cell r="I518">
            <v>2001</v>
          </cell>
          <cell r="J518" t="str">
            <v>الجلفة </v>
          </cell>
          <cell r="K518" t="str">
            <v>4م3</v>
          </cell>
          <cell r="O518" t="str">
            <v>انثى</v>
          </cell>
          <cell r="R518" t="str">
            <v>قويدر </v>
          </cell>
          <cell r="S518" t="str">
            <v>موظف</v>
          </cell>
          <cell r="T518" t="str">
            <v>حي المسجد الجديد 336/16</v>
          </cell>
          <cell r="AP518">
            <v>0</v>
          </cell>
        </row>
        <row r="519">
          <cell r="B519">
            <v>512</v>
          </cell>
          <cell r="C519">
            <v>15</v>
          </cell>
          <cell r="D519">
            <v>36</v>
          </cell>
          <cell r="E519" t="str">
            <v>قول</v>
          </cell>
          <cell r="F519" t="str">
            <v>توفيق طلال</v>
          </cell>
          <cell r="G519">
            <v>27</v>
          </cell>
          <cell r="H519">
            <v>1</v>
          </cell>
          <cell r="I519">
            <v>2001</v>
          </cell>
          <cell r="J519" t="str">
            <v>الجلفة</v>
          </cell>
          <cell r="K519" t="str">
            <v>4م3</v>
          </cell>
          <cell r="O519" t="str">
            <v>ذكر</v>
          </cell>
          <cell r="R519" t="str">
            <v>احمد</v>
          </cell>
          <cell r="S519" t="str">
            <v>متقاعد</v>
          </cell>
          <cell r="T519" t="str">
            <v>شارع الشهداء 135/22</v>
          </cell>
          <cell r="AP519">
            <v>0</v>
          </cell>
        </row>
        <row r="520">
          <cell r="B520">
            <v>513</v>
          </cell>
          <cell r="C520">
            <v>15</v>
          </cell>
          <cell r="D520">
            <v>37</v>
          </cell>
          <cell r="E520" t="str">
            <v>قويلي</v>
          </cell>
          <cell r="F520" t="str">
            <v>محمد صلاح الدين</v>
          </cell>
          <cell r="G520">
            <v>21</v>
          </cell>
          <cell r="H520">
            <v>12</v>
          </cell>
          <cell r="I520">
            <v>2001</v>
          </cell>
          <cell r="J520" t="str">
            <v>الجلفة</v>
          </cell>
          <cell r="K520" t="str">
            <v>4م3</v>
          </cell>
          <cell r="O520" t="str">
            <v>ذكر</v>
          </cell>
          <cell r="R520" t="str">
            <v>عبد الباقي</v>
          </cell>
          <cell r="S520" t="str">
            <v>مهندس</v>
          </cell>
          <cell r="T520" t="str">
            <v>شارع بن عيسى دحمان 82/132</v>
          </cell>
          <cell r="AP520">
            <v>0</v>
          </cell>
        </row>
        <row r="521">
          <cell r="B521">
            <v>514</v>
          </cell>
          <cell r="C521">
            <v>15</v>
          </cell>
          <cell r="D521">
            <v>38</v>
          </cell>
          <cell r="E521" t="str">
            <v>لقرادة</v>
          </cell>
          <cell r="F521" t="str">
            <v>علي ايمن زياد</v>
          </cell>
          <cell r="G521">
            <v>12</v>
          </cell>
          <cell r="H521">
            <v>8</v>
          </cell>
          <cell r="I521">
            <v>2001</v>
          </cell>
          <cell r="J521" t="str">
            <v>الجلفة</v>
          </cell>
          <cell r="K521" t="str">
            <v>4م3</v>
          </cell>
          <cell r="O521" t="str">
            <v>ذكر</v>
          </cell>
          <cell r="R521" t="str">
            <v>احمد</v>
          </cell>
          <cell r="S521" t="str">
            <v>موظف</v>
          </cell>
          <cell r="T521" t="str">
            <v>حي 20 فيلا رقم 05</v>
          </cell>
          <cell r="AP521">
            <v>0</v>
          </cell>
        </row>
        <row r="522">
          <cell r="B522">
            <v>515</v>
          </cell>
          <cell r="C522">
            <v>15</v>
          </cell>
          <cell r="D522">
            <v>39</v>
          </cell>
          <cell r="E522" t="str">
            <v>لقرج</v>
          </cell>
          <cell r="F522" t="str">
            <v>مروى شهيناز</v>
          </cell>
          <cell r="G522">
            <v>23</v>
          </cell>
          <cell r="H522">
            <v>10</v>
          </cell>
          <cell r="I522">
            <v>1999</v>
          </cell>
          <cell r="J522" t="str">
            <v>الجلفة</v>
          </cell>
          <cell r="K522" t="str">
            <v>4م3</v>
          </cell>
          <cell r="O522" t="str">
            <v>انثى</v>
          </cell>
          <cell r="R522" t="str">
            <v>موسى</v>
          </cell>
          <cell r="S522" t="str">
            <v>عامل</v>
          </cell>
          <cell r="T522" t="str">
            <v>حي البهاء ع 17/309</v>
          </cell>
          <cell r="AP522">
            <v>0</v>
          </cell>
        </row>
        <row r="523">
          <cell r="B523">
            <v>516</v>
          </cell>
          <cell r="C523">
            <v>15</v>
          </cell>
          <cell r="D523">
            <v>40</v>
          </cell>
          <cell r="E523" t="str">
            <v>لهزيل </v>
          </cell>
          <cell r="F523" t="str">
            <v>خديجة أمال</v>
          </cell>
          <cell r="G523">
            <v>11</v>
          </cell>
          <cell r="H523">
            <v>8</v>
          </cell>
          <cell r="I523">
            <v>2001</v>
          </cell>
          <cell r="J523" t="str">
            <v>الجلفة</v>
          </cell>
          <cell r="K523" t="str">
            <v>4م3</v>
          </cell>
          <cell r="O523" t="str">
            <v>انثى</v>
          </cell>
          <cell r="R523" t="str">
            <v>مصطفى</v>
          </cell>
          <cell r="S523" t="str">
            <v>ممرض</v>
          </cell>
          <cell r="T523" t="str">
            <v>حي المسجد الجديد</v>
          </cell>
          <cell r="AP523">
            <v>0</v>
          </cell>
        </row>
        <row r="524">
          <cell r="B524">
            <v>517</v>
          </cell>
          <cell r="C524">
            <v>15</v>
          </cell>
          <cell r="D524">
            <v>41</v>
          </cell>
          <cell r="E524" t="str">
            <v>معاش</v>
          </cell>
          <cell r="F524" t="str">
            <v>عودة</v>
          </cell>
          <cell r="G524">
            <v>11</v>
          </cell>
          <cell r="H524">
            <v>7</v>
          </cell>
          <cell r="I524">
            <v>2001</v>
          </cell>
          <cell r="J524" t="str">
            <v>الجلفة</v>
          </cell>
          <cell r="K524" t="str">
            <v>4م3</v>
          </cell>
          <cell r="O524" t="str">
            <v>انثى</v>
          </cell>
          <cell r="R524" t="str">
            <v>محمد </v>
          </cell>
          <cell r="S524" t="str">
            <v>بطال</v>
          </cell>
          <cell r="T524" t="str">
            <v>حي المسجد الجديد</v>
          </cell>
          <cell r="AP524">
            <v>0</v>
          </cell>
        </row>
        <row r="525">
          <cell r="B525">
            <v>518</v>
          </cell>
          <cell r="C525">
            <v>15</v>
          </cell>
          <cell r="D525">
            <v>42</v>
          </cell>
          <cell r="E525" t="str">
            <v>هاني</v>
          </cell>
          <cell r="F525" t="str">
            <v>شيماء</v>
          </cell>
          <cell r="G525">
            <v>24</v>
          </cell>
          <cell r="H525">
            <v>7</v>
          </cell>
          <cell r="I525">
            <v>2001</v>
          </cell>
          <cell r="J525" t="str">
            <v>الجلفة</v>
          </cell>
          <cell r="K525" t="str">
            <v>4م3</v>
          </cell>
          <cell r="O525" t="str">
            <v>انثى</v>
          </cell>
          <cell r="R525" t="str">
            <v>رحمون</v>
          </cell>
          <cell r="S525" t="str">
            <v>موظف</v>
          </cell>
          <cell r="T525" t="str">
            <v>حي وسط المدينة 121/32</v>
          </cell>
          <cell r="AP525">
            <v>0</v>
          </cell>
        </row>
        <row r="526">
          <cell r="B526">
            <v>519</v>
          </cell>
          <cell r="C526">
            <v>16</v>
          </cell>
          <cell r="D526">
            <v>1</v>
          </cell>
          <cell r="E526" t="str">
            <v>الصحراوي</v>
          </cell>
          <cell r="F526" t="str">
            <v>عماد</v>
          </cell>
          <cell r="G526">
            <v>26</v>
          </cell>
          <cell r="H526">
            <v>6</v>
          </cell>
          <cell r="I526">
            <v>2001</v>
          </cell>
          <cell r="J526" t="str">
            <v>الجلفة</v>
          </cell>
          <cell r="K526" t="str">
            <v>4م4</v>
          </cell>
          <cell r="O526" t="str">
            <v>ذكر</v>
          </cell>
          <cell r="R526" t="str">
            <v>احمد</v>
          </cell>
          <cell r="S526" t="str">
            <v>بطال</v>
          </cell>
          <cell r="T526" t="str">
            <v>حي المسجد الجديد 1012/55</v>
          </cell>
          <cell r="AP526">
            <v>0</v>
          </cell>
        </row>
        <row r="527">
          <cell r="B527">
            <v>520</v>
          </cell>
          <cell r="C527">
            <v>16</v>
          </cell>
          <cell r="D527">
            <v>2</v>
          </cell>
          <cell r="E527" t="str">
            <v>بكلي بابة</v>
          </cell>
          <cell r="F527" t="str">
            <v>صالح</v>
          </cell>
          <cell r="G527">
            <v>27</v>
          </cell>
          <cell r="H527">
            <v>1</v>
          </cell>
          <cell r="I527">
            <v>2000</v>
          </cell>
          <cell r="J527" t="str">
            <v>العطف</v>
          </cell>
          <cell r="K527" t="str">
            <v>4م4</v>
          </cell>
          <cell r="O527" t="str">
            <v>ذكر</v>
          </cell>
          <cell r="R527" t="str">
            <v>حمو</v>
          </cell>
          <cell r="S527" t="str">
            <v>تاجر</v>
          </cell>
          <cell r="T527" t="str">
            <v>شارع الاستقلال</v>
          </cell>
          <cell r="AP527">
            <v>0</v>
          </cell>
        </row>
        <row r="528">
          <cell r="B528">
            <v>521</v>
          </cell>
          <cell r="C528">
            <v>16</v>
          </cell>
          <cell r="D528">
            <v>3</v>
          </cell>
          <cell r="E528" t="str">
            <v>بلخيري</v>
          </cell>
          <cell r="F528" t="str">
            <v>بلقاسم</v>
          </cell>
          <cell r="G528">
            <v>19</v>
          </cell>
          <cell r="H528">
            <v>8</v>
          </cell>
          <cell r="I528">
            <v>2001</v>
          </cell>
          <cell r="J528" t="str">
            <v>مسعد </v>
          </cell>
          <cell r="K528" t="str">
            <v>4م4</v>
          </cell>
          <cell r="O528" t="str">
            <v>ذكر</v>
          </cell>
          <cell r="R528" t="str">
            <v>محمد</v>
          </cell>
          <cell r="S528" t="str">
            <v>موظف</v>
          </cell>
          <cell r="T528" t="str">
            <v>حي المسجد الجديد رقم 29</v>
          </cell>
          <cell r="AP528">
            <v>0</v>
          </cell>
        </row>
        <row r="529">
          <cell r="B529">
            <v>522</v>
          </cell>
          <cell r="C529">
            <v>16</v>
          </cell>
          <cell r="D529">
            <v>4</v>
          </cell>
          <cell r="E529" t="str">
            <v>بن أيوب</v>
          </cell>
          <cell r="F529" t="str">
            <v>عز الدين</v>
          </cell>
          <cell r="G529">
            <v>14</v>
          </cell>
          <cell r="H529">
            <v>1</v>
          </cell>
          <cell r="I529">
            <v>2001</v>
          </cell>
          <cell r="J529" t="str">
            <v>العطف</v>
          </cell>
          <cell r="K529" t="str">
            <v>4م4</v>
          </cell>
          <cell r="O529" t="str">
            <v>ذكر</v>
          </cell>
          <cell r="R529" t="str">
            <v>خالد</v>
          </cell>
          <cell r="S529" t="str">
            <v>تاجر</v>
          </cell>
          <cell r="T529" t="str">
            <v>حي المستشفى</v>
          </cell>
          <cell r="AP529">
            <v>0</v>
          </cell>
        </row>
        <row r="530">
          <cell r="B530">
            <v>523</v>
          </cell>
          <cell r="C530">
            <v>16</v>
          </cell>
          <cell r="D530">
            <v>5</v>
          </cell>
          <cell r="E530" t="str">
            <v>بن حدة</v>
          </cell>
          <cell r="F530" t="str">
            <v>الزهرة</v>
          </cell>
          <cell r="G530">
            <v>21</v>
          </cell>
          <cell r="H530">
            <v>2</v>
          </cell>
          <cell r="I530">
            <v>1999</v>
          </cell>
          <cell r="J530" t="str">
            <v>الجلفة</v>
          </cell>
          <cell r="K530" t="str">
            <v>4م4</v>
          </cell>
          <cell r="L530" t="str">
            <v>معيد</v>
          </cell>
          <cell r="O530" t="str">
            <v>انثى</v>
          </cell>
          <cell r="R530" t="str">
            <v>مختار</v>
          </cell>
          <cell r="S530" t="str">
            <v>عامل</v>
          </cell>
          <cell r="T530" t="str">
            <v>حي السجد الجديد 326/80</v>
          </cell>
          <cell r="AP530">
            <v>0</v>
          </cell>
        </row>
        <row r="531">
          <cell r="B531">
            <v>524</v>
          </cell>
          <cell r="C531">
            <v>16</v>
          </cell>
          <cell r="D531">
            <v>6</v>
          </cell>
          <cell r="E531" t="str">
            <v>بن قيدة</v>
          </cell>
          <cell r="F531" t="str">
            <v>سعيد مصعب</v>
          </cell>
          <cell r="G531">
            <v>23</v>
          </cell>
          <cell r="H531">
            <v>6</v>
          </cell>
          <cell r="I531">
            <v>2000</v>
          </cell>
          <cell r="J531" t="str">
            <v>الجلفة</v>
          </cell>
          <cell r="K531" t="str">
            <v>4م4</v>
          </cell>
          <cell r="O531" t="str">
            <v>ذكر</v>
          </cell>
          <cell r="R531" t="str">
            <v>احمد</v>
          </cell>
          <cell r="S531" t="str">
            <v>موظف</v>
          </cell>
          <cell r="T531" t="str">
            <v>حي بوتريفيس</v>
          </cell>
          <cell r="AP531">
            <v>0</v>
          </cell>
        </row>
        <row r="532">
          <cell r="B532">
            <v>525</v>
          </cell>
          <cell r="C532">
            <v>16</v>
          </cell>
          <cell r="D532">
            <v>7</v>
          </cell>
          <cell r="E532" t="str">
            <v>بوحملة</v>
          </cell>
          <cell r="F532" t="str">
            <v>مروان</v>
          </cell>
          <cell r="G532">
            <v>3</v>
          </cell>
          <cell r="H532">
            <v>10</v>
          </cell>
          <cell r="I532">
            <v>1998</v>
          </cell>
          <cell r="J532" t="str">
            <v>الجلفة</v>
          </cell>
          <cell r="K532" t="str">
            <v>4م4</v>
          </cell>
          <cell r="O532" t="str">
            <v>ذكر</v>
          </cell>
          <cell r="R532" t="str">
            <v>محمد</v>
          </cell>
          <cell r="S532" t="str">
            <v>تاجر</v>
          </cell>
          <cell r="T532" t="str">
            <v>حي براهيمي عبدالله 132/4</v>
          </cell>
          <cell r="AP532">
            <v>0</v>
          </cell>
        </row>
        <row r="533">
          <cell r="B533">
            <v>526</v>
          </cell>
          <cell r="C533">
            <v>16</v>
          </cell>
          <cell r="D533">
            <v>8</v>
          </cell>
          <cell r="E533" t="str">
            <v>بوخلط</v>
          </cell>
          <cell r="F533" t="str">
            <v>محمد الامين</v>
          </cell>
          <cell r="G533">
            <v>6</v>
          </cell>
          <cell r="H533">
            <v>7</v>
          </cell>
          <cell r="I533">
            <v>1998</v>
          </cell>
          <cell r="J533" t="str">
            <v>الجلفة</v>
          </cell>
          <cell r="K533" t="str">
            <v>4م4</v>
          </cell>
          <cell r="O533" t="str">
            <v>ذكر</v>
          </cell>
          <cell r="R533" t="str">
            <v>بن صالح</v>
          </cell>
          <cell r="S533" t="str">
            <v>مقاول</v>
          </cell>
          <cell r="T533" t="str">
            <v>حي 400 مسكن ع 304 رقم 34</v>
          </cell>
          <cell r="AP533">
            <v>0</v>
          </cell>
        </row>
        <row r="534">
          <cell r="B534">
            <v>527</v>
          </cell>
          <cell r="C534">
            <v>16</v>
          </cell>
          <cell r="D534">
            <v>9</v>
          </cell>
          <cell r="E534" t="str">
            <v>بوصوفة</v>
          </cell>
          <cell r="F534" t="str">
            <v>حمزة</v>
          </cell>
          <cell r="G534">
            <v>17</v>
          </cell>
          <cell r="H534">
            <v>12</v>
          </cell>
          <cell r="I534">
            <v>1999</v>
          </cell>
          <cell r="J534" t="str">
            <v>بالعطف</v>
          </cell>
          <cell r="K534" t="str">
            <v>4م4</v>
          </cell>
          <cell r="O534" t="str">
            <v>ذكر</v>
          </cell>
          <cell r="R534" t="str">
            <v>محمد</v>
          </cell>
          <cell r="S534" t="str">
            <v>تاجر</v>
          </cell>
          <cell r="T534" t="str">
            <v>ساحة محمد بوضياف</v>
          </cell>
          <cell r="AP534">
            <v>0</v>
          </cell>
        </row>
        <row r="535">
          <cell r="B535">
            <v>528</v>
          </cell>
          <cell r="C535">
            <v>16</v>
          </cell>
          <cell r="D535">
            <v>10</v>
          </cell>
          <cell r="E535" t="str">
            <v>بومهدي</v>
          </cell>
          <cell r="K535" t="str">
            <v>4م4</v>
          </cell>
          <cell r="O535" t="str">
            <v>ذكر</v>
          </cell>
          <cell r="AP535">
            <v>0</v>
          </cell>
        </row>
        <row r="536">
          <cell r="B536">
            <v>529</v>
          </cell>
          <cell r="C536">
            <v>16</v>
          </cell>
          <cell r="D536">
            <v>11</v>
          </cell>
          <cell r="E536" t="str">
            <v>حبيطة</v>
          </cell>
          <cell r="F536" t="str">
            <v>خيرة أسماء</v>
          </cell>
          <cell r="G536">
            <v>21</v>
          </cell>
          <cell r="H536">
            <v>10</v>
          </cell>
          <cell r="I536">
            <v>2001</v>
          </cell>
          <cell r="J536" t="str">
            <v>الجلفة</v>
          </cell>
          <cell r="K536" t="str">
            <v>4م4</v>
          </cell>
          <cell r="O536" t="str">
            <v>انثى</v>
          </cell>
          <cell r="R536" t="str">
            <v>عبد القادر</v>
          </cell>
          <cell r="S536" t="str">
            <v>مهندس</v>
          </cell>
          <cell r="T536" t="str">
            <v>حي المسجد الجديد 340/62</v>
          </cell>
          <cell r="AP536">
            <v>0</v>
          </cell>
        </row>
        <row r="537">
          <cell r="B537">
            <v>530</v>
          </cell>
          <cell r="C537">
            <v>16</v>
          </cell>
          <cell r="D537">
            <v>12</v>
          </cell>
          <cell r="E537" t="str">
            <v>حيرش</v>
          </cell>
          <cell r="F537" t="str">
            <v>بلخير سمير صلاح الدين</v>
          </cell>
          <cell r="G537">
            <v>9</v>
          </cell>
          <cell r="H537">
            <v>4</v>
          </cell>
          <cell r="I537">
            <v>2000</v>
          </cell>
          <cell r="J537" t="str">
            <v>الجلفة</v>
          </cell>
          <cell r="K537" t="str">
            <v>4م4</v>
          </cell>
          <cell r="O537" t="str">
            <v>ذكر</v>
          </cell>
          <cell r="R537" t="str">
            <v>ابراهيم</v>
          </cell>
          <cell r="S537" t="str">
            <v>مقاول</v>
          </cell>
          <cell r="T537" t="str">
            <v>حي بربيح</v>
          </cell>
          <cell r="AP537">
            <v>0</v>
          </cell>
        </row>
        <row r="538">
          <cell r="B538">
            <v>531</v>
          </cell>
          <cell r="C538">
            <v>16</v>
          </cell>
          <cell r="D538">
            <v>13</v>
          </cell>
          <cell r="E538" t="str">
            <v>خوجة</v>
          </cell>
          <cell r="F538" t="str">
            <v>فطوم نسرين</v>
          </cell>
          <cell r="G538">
            <v>30</v>
          </cell>
          <cell r="H538">
            <v>8</v>
          </cell>
          <cell r="I538">
            <v>2000</v>
          </cell>
          <cell r="J538" t="str">
            <v>الحلفة</v>
          </cell>
          <cell r="K538" t="str">
            <v>4م4</v>
          </cell>
          <cell r="O538" t="str">
            <v>انثى</v>
          </cell>
          <cell r="R538" t="str">
            <v>الطيب</v>
          </cell>
          <cell r="S538" t="str">
            <v>تاجر</v>
          </cell>
          <cell r="T538" t="str">
            <v>شارع الشهداء 131/89</v>
          </cell>
          <cell r="AP538">
            <v>0</v>
          </cell>
        </row>
        <row r="539">
          <cell r="B539">
            <v>532</v>
          </cell>
          <cell r="C539">
            <v>16</v>
          </cell>
          <cell r="D539">
            <v>14</v>
          </cell>
          <cell r="E539" t="str">
            <v>دادي حمو</v>
          </cell>
          <cell r="F539" t="str">
            <v>لمين</v>
          </cell>
          <cell r="G539">
            <v>8</v>
          </cell>
          <cell r="H539">
            <v>7</v>
          </cell>
          <cell r="I539">
            <v>2001</v>
          </cell>
          <cell r="J539" t="str">
            <v>العطف</v>
          </cell>
          <cell r="K539" t="str">
            <v>4م4</v>
          </cell>
          <cell r="O539" t="str">
            <v>ذكر</v>
          </cell>
          <cell r="R539" t="str">
            <v>ابراهيم</v>
          </cell>
          <cell r="S539" t="str">
            <v>تاجر</v>
          </cell>
          <cell r="T539" t="str">
            <v>شارع الامير عبد القادر</v>
          </cell>
          <cell r="AP539">
            <v>0</v>
          </cell>
        </row>
        <row r="540">
          <cell r="B540">
            <v>533</v>
          </cell>
          <cell r="C540">
            <v>16</v>
          </cell>
          <cell r="D540">
            <v>15</v>
          </cell>
          <cell r="E540" t="str">
            <v>سلماني</v>
          </cell>
          <cell r="F540" t="str">
            <v>امباركة</v>
          </cell>
          <cell r="K540" t="str">
            <v>4م4</v>
          </cell>
          <cell r="M540" t="str">
            <v>وافد</v>
          </cell>
          <cell r="O540" t="str">
            <v>انثى</v>
          </cell>
          <cell r="AP540">
            <v>0</v>
          </cell>
        </row>
        <row r="541">
          <cell r="B541">
            <v>534</v>
          </cell>
          <cell r="C541">
            <v>16</v>
          </cell>
          <cell r="D541">
            <v>16</v>
          </cell>
          <cell r="E541" t="str">
            <v>شولي</v>
          </cell>
          <cell r="F541" t="str">
            <v>عائشة أسماء</v>
          </cell>
          <cell r="G541">
            <v>9</v>
          </cell>
          <cell r="H541">
            <v>1</v>
          </cell>
          <cell r="I541">
            <v>2000</v>
          </cell>
          <cell r="J541" t="str">
            <v>الجلفة</v>
          </cell>
          <cell r="K541" t="str">
            <v>4م4</v>
          </cell>
          <cell r="O541" t="str">
            <v>انثى</v>
          </cell>
          <cell r="R541" t="str">
            <v>عبد القادر</v>
          </cell>
          <cell r="S541" t="str">
            <v>مدير</v>
          </cell>
          <cell r="T541" t="str">
            <v>حي المسجد الجديد</v>
          </cell>
          <cell r="AP541">
            <v>0</v>
          </cell>
        </row>
        <row r="542">
          <cell r="B542">
            <v>535</v>
          </cell>
          <cell r="C542">
            <v>16</v>
          </cell>
          <cell r="D542">
            <v>17</v>
          </cell>
          <cell r="E542" t="str">
            <v>ضيفي</v>
          </cell>
          <cell r="F542" t="str">
            <v>سماعيل ايوب</v>
          </cell>
          <cell r="G542">
            <v>16</v>
          </cell>
          <cell r="H542">
            <v>12</v>
          </cell>
          <cell r="I542">
            <v>2000</v>
          </cell>
          <cell r="J542" t="str">
            <v>الجلفة</v>
          </cell>
          <cell r="K542" t="str">
            <v>4م4</v>
          </cell>
          <cell r="O542" t="str">
            <v>ذكر</v>
          </cell>
          <cell r="R542" t="str">
            <v>منصور</v>
          </cell>
          <cell r="S542" t="str">
            <v>ممرض</v>
          </cell>
          <cell r="T542" t="str">
            <v>حي بن تيبة</v>
          </cell>
          <cell r="AP542">
            <v>0</v>
          </cell>
        </row>
        <row r="543">
          <cell r="B543">
            <v>536</v>
          </cell>
          <cell r="C543">
            <v>16</v>
          </cell>
          <cell r="D543">
            <v>18</v>
          </cell>
          <cell r="E543" t="str">
            <v>طاوسي</v>
          </cell>
          <cell r="F543" t="str">
            <v>مسعود عبد النور</v>
          </cell>
          <cell r="G543">
            <v>2</v>
          </cell>
          <cell r="H543">
            <v>9</v>
          </cell>
          <cell r="I543">
            <v>1999</v>
          </cell>
          <cell r="J543" t="str">
            <v>الجلفة</v>
          </cell>
          <cell r="K543" t="str">
            <v>4م4</v>
          </cell>
          <cell r="O543" t="str">
            <v>ذكر</v>
          </cell>
          <cell r="R543" t="str">
            <v>بشوطي فاطمة</v>
          </cell>
          <cell r="S543" t="str">
            <v>متقاعدة</v>
          </cell>
          <cell r="T543" t="str">
            <v>حي باب الشارف 11/179</v>
          </cell>
          <cell r="AP543">
            <v>0</v>
          </cell>
        </row>
        <row r="544">
          <cell r="B544">
            <v>537</v>
          </cell>
          <cell r="C544">
            <v>16</v>
          </cell>
          <cell r="D544">
            <v>19</v>
          </cell>
          <cell r="E544" t="str">
            <v>طيبي</v>
          </cell>
          <cell r="F544" t="str">
            <v>خير الدين ناجي</v>
          </cell>
          <cell r="G544">
            <v>19</v>
          </cell>
          <cell r="H544">
            <v>4</v>
          </cell>
          <cell r="I544">
            <v>2000</v>
          </cell>
          <cell r="J544" t="str">
            <v>الجلفة</v>
          </cell>
          <cell r="K544" t="str">
            <v>4م4</v>
          </cell>
          <cell r="L544" t="str">
            <v>معيد</v>
          </cell>
          <cell r="O544" t="str">
            <v>ذكر</v>
          </cell>
          <cell r="R544" t="str">
            <v>جيلاني</v>
          </cell>
          <cell r="S544" t="str">
            <v>مقاول</v>
          </cell>
          <cell r="T544" t="str">
            <v>شارع عمران النعاس 129/62</v>
          </cell>
          <cell r="AP544">
            <v>0</v>
          </cell>
        </row>
        <row r="545">
          <cell r="B545">
            <v>538</v>
          </cell>
          <cell r="C545">
            <v>16</v>
          </cell>
          <cell r="D545">
            <v>20</v>
          </cell>
          <cell r="E545" t="str">
            <v>عليهم</v>
          </cell>
          <cell r="F545" t="str">
            <v>نسيم</v>
          </cell>
          <cell r="G545">
            <v>24</v>
          </cell>
          <cell r="H545">
            <v>6</v>
          </cell>
          <cell r="I545">
            <v>2000</v>
          </cell>
          <cell r="J545" t="str">
            <v>غرداية</v>
          </cell>
          <cell r="K545" t="str">
            <v>4م4</v>
          </cell>
          <cell r="O545" t="str">
            <v>ذكر</v>
          </cell>
          <cell r="R545" t="str">
            <v>عبد الغني</v>
          </cell>
          <cell r="S545" t="str">
            <v>تاجر</v>
          </cell>
          <cell r="T545" t="str">
            <v>شارع سيدي نايل 119/18</v>
          </cell>
          <cell r="AP545">
            <v>0</v>
          </cell>
        </row>
        <row r="546">
          <cell r="B546">
            <v>539</v>
          </cell>
          <cell r="C546">
            <v>16</v>
          </cell>
          <cell r="D546">
            <v>21</v>
          </cell>
          <cell r="E546" t="str">
            <v>عيدة</v>
          </cell>
          <cell r="F546" t="str">
            <v>صهيب</v>
          </cell>
          <cell r="G546">
            <v>6</v>
          </cell>
          <cell r="H546">
            <v>9</v>
          </cell>
          <cell r="I546">
            <v>1999</v>
          </cell>
          <cell r="J546" t="str">
            <v>الجلفة</v>
          </cell>
          <cell r="K546" t="str">
            <v>4م4</v>
          </cell>
          <cell r="L546" t="str">
            <v>معيد</v>
          </cell>
          <cell r="O546" t="str">
            <v>ذكر</v>
          </cell>
          <cell r="R546" t="str">
            <v>خليفة</v>
          </cell>
          <cell r="S546" t="str">
            <v>بطال</v>
          </cell>
          <cell r="T546" t="str">
            <v>حي المسجد الجديد 1013/41</v>
          </cell>
          <cell r="AP546">
            <v>0</v>
          </cell>
        </row>
        <row r="547">
          <cell r="B547">
            <v>540</v>
          </cell>
          <cell r="C547">
            <v>16</v>
          </cell>
          <cell r="D547">
            <v>22</v>
          </cell>
          <cell r="E547" t="str">
            <v>عيساوي</v>
          </cell>
          <cell r="F547" t="str">
            <v>حفناوي</v>
          </cell>
          <cell r="G547">
            <v>20</v>
          </cell>
          <cell r="H547">
            <v>11</v>
          </cell>
          <cell r="I547">
            <v>1999</v>
          </cell>
          <cell r="J547" t="str">
            <v>الجلفة</v>
          </cell>
          <cell r="K547" t="str">
            <v>4م4</v>
          </cell>
          <cell r="L547" t="str">
            <v>معيد</v>
          </cell>
          <cell r="O547" t="str">
            <v>ذكر</v>
          </cell>
          <cell r="R547" t="str">
            <v>الحاج</v>
          </cell>
          <cell r="S547" t="str">
            <v>موظف</v>
          </cell>
          <cell r="T547" t="str">
            <v>حي البساتين ع 70/650</v>
          </cell>
          <cell r="AP547">
            <v>0</v>
          </cell>
        </row>
        <row r="548">
          <cell r="B548">
            <v>541</v>
          </cell>
          <cell r="C548">
            <v>16</v>
          </cell>
          <cell r="D548">
            <v>23</v>
          </cell>
          <cell r="E548" t="str">
            <v>غربي</v>
          </cell>
          <cell r="F548" t="str">
            <v>بلقاسم</v>
          </cell>
          <cell r="G548">
            <v>6</v>
          </cell>
          <cell r="H548">
            <v>1</v>
          </cell>
          <cell r="I548">
            <v>2001</v>
          </cell>
          <cell r="J548" t="str">
            <v>الجلفة</v>
          </cell>
          <cell r="K548" t="str">
            <v>4م4</v>
          </cell>
          <cell r="O548" t="str">
            <v>ذكر</v>
          </cell>
          <cell r="R548" t="str">
            <v>عبد العزيز</v>
          </cell>
          <cell r="S548" t="str">
            <v>بطال</v>
          </cell>
          <cell r="T548" t="str">
            <v>حي المسجد الجديد</v>
          </cell>
          <cell r="AP548">
            <v>0</v>
          </cell>
        </row>
        <row r="549">
          <cell r="B549">
            <v>542</v>
          </cell>
          <cell r="C549">
            <v>16</v>
          </cell>
          <cell r="D549">
            <v>24</v>
          </cell>
          <cell r="E549" t="str">
            <v>فيلالي </v>
          </cell>
          <cell r="F549" t="str">
            <v>بلال</v>
          </cell>
          <cell r="G549">
            <v>16</v>
          </cell>
          <cell r="H549">
            <v>3</v>
          </cell>
          <cell r="I549">
            <v>2000</v>
          </cell>
          <cell r="J549" t="str">
            <v>الجلفة</v>
          </cell>
          <cell r="K549" t="str">
            <v>4م4</v>
          </cell>
          <cell r="L549" t="str">
            <v>معيد</v>
          </cell>
          <cell r="O549" t="str">
            <v>ذكر</v>
          </cell>
          <cell r="R549" t="str">
            <v>سلامي</v>
          </cell>
          <cell r="S549" t="str">
            <v>بطال</v>
          </cell>
          <cell r="T549" t="str">
            <v>حي المسجد الجديد 190/16</v>
          </cell>
          <cell r="AP549">
            <v>0</v>
          </cell>
        </row>
        <row r="550">
          <cell r="B550">
            <v>543</v>
          </cell>
          <cell r="C550">
            <v>16</v>
          </cell>
          <cell r="D550">
            <v>25</v>
          </cell>
          <cell r="E550" t="str">
            <v>فيلالي </v>
          </cell>
          <cell r="F550" t="str">
            <v>الهواري </v>
          </cell>
          <cell r="G550">
            <v>7</v>
          </cell>
          <cell r="H550">
            <v>8</v>
          </cell>
          <cell r="I550">
            <v>2000</v>
          </cell>
          <cell r="J550" t="str">
            <v>الجلفة</v>
          </cell>
          <cell r="K550" t="str">
            <v>4م4</v>
          </cell>
          <cell r="O550" t="str">
            <v>ذكر</v>
          </cell>
          <cell r="R550" t="str">
            <v>لخضر</v>
          </cell>
          <cell r="S550" t="str">
            <v>/</v>
          </cell>
          <cell r="T550" t="str">
            <v>حي المسجد الجديد 350</v>
          </cell>
          <cell r="AP550">
            <v>0</v>
          </cell>
        </row>
        <row r="551">
          <cell r="B551">
            <v>544</v>
          </cell>
          <cell r="C551">
            <v>16</v>
          </cell>
          <cell r="D551">
            <v>26</v>
          </cell>
          <cell r="E551" t="str">
            <v>قبشة</v>
          </cell>
          <cell r="F551" t="str">
            <v>تومي</v>
          </cell>
          <cell r="G551">
            <v>7</v>
          </cell>
          <cell r="H551">
            <v>5</v>
          </cell>
          <cell r="I551">
            <v>2000</v>
          </cell>
          <cell r="J551" t="str">
            <v>الجلفة</v>
          </cell>
          <cell r="K551" t="str">
            <v>4م4</v>
          </cell>
          <cell r="O551" t="str">
            <v>انثى</v>
          </cell>
          <cell r="R551" t="str">
            <v>محمد </v>
          </cell>
          <cell r="S551" t="str">
            <v>عامل</v>
          </cell>
          <cell r="T551" t="str">
            <v>حي المسجد الجديد 294/2</v>
          </cell>
          <cell r="AP551">
            <v>0</v>
          </cell>
        </row>
        <row r="552">
          <cell r="B552">
            <v>545</v>
          </cell>
          <cell r="C552">
            <v>16</v>
          </cell>
          <cell r="D552">
            <v>27</v>
          </cell>
          <cell r="E552" t="str">
            <v>قرزو</v>
          </cell>
          <cell r="F552" t="str">
            <v>أية إكرام </v>
          </cell>
          <cell r="G552">
            <v>15</v>
          </cell>
          <cell r="H552">
            <v>11</v>
          </cell>
          <cell r="I552">
            <v>2001</v>
          </cell>
          <cell r="J552" t="str">
            <v> الجلفة</v>
          </cell>
          <cell r="K552" t="str">
            <v>4م4</v>
          </cell>
          <cell r="O552" t="str">
            <v>انثى</v>
          </cell>
          <cell r="R552" t="str">
            <v>مبروك</v>
          </cell>
          <cell r="S552" t="str">
            <v>بطال</v>
          </cell>
          <cell r="T552" t="str">
            <v>حي قناني 202/15</v>
          </cell>
          <cell r="AP552">
            <v>0</v>
          </cell>
        </row>
        <row r="553">
          <cell r="B553">
            <v>546</v>
          </cell>
          <cell r="C553">
            <v>16</v>
          </cell>
          <cell r="D553">
            <v>28</v>
          </cell>
          <cell r="E553" t="str">
            <v>قصار</v>
          </cell>
          <cell r="F553" t="str">
            <v>ماجدة وفاء</v>
          </cell>
          <cell r="G553">
            <v>29</v>
          </cell>
          <cell r="H553">
            <v>6</v>
          </cell>
          <cell r="I553">
            <v>2001</v>
          </cell>
          <cell r="J553" t="str">
            <v>الجلفة</v>
          </cell>
          <cell r="K553" t="str">
            <v>4م4</v>
          </cell>
          <cell r="O553" t="str">
            <v>انثى</v>
          </cell>
          <cell r="R553" t="str">
            <v>لمين</v>
          </cell>
          <cell r="S553" t="str">
            <v>/</v>
          </cell>
          <cell r="T553" t="str">
            <v>حي المسجد الجديد 1013/33</v>
          </cell>
          <cell r="AP553">
            <v>0</v>
          </cell>
        </row>
        <row r="554">
          <cell r="B554">
            <v>547</v>
          </cell>
          <cell r="C554">
            <v>16</v>
          </cell>
          <cell r="D554">
            <v>29</v>
          </cell>
          <cell r="E554" t="str">
            <v>قوادرية</v>
          </cell>
          <cell r="F554" t="str">
            <v>أم الهناء</v>
          </cell>
          <cell r="G554">
            <v>19</v>
          </cell>
          <cell r="H554">
            <v>7</v>
          </cell>
          <cell r="I554">
            <v>1998</v>
          </cell>
          <cell r="J554" t="str">
            <v>الجلفة</v>
          </cell>
          <cell r="K554" t="str">
            <v>4م4</v>
          </cell>
          <cell r="O554" t="str">
            <v>انثى</v>
          </cell>
          <cell r="R554" t="str">
            <v>ثامر</v>
          </cell>
          <cell r="S554" t="str">
            <v>موظف</v>
          </cell>
          <cell r="T554" t="str">
            <v>حي السعدات 306/15</v>
          </cell>
          <cell r="AP554">
            <v>0</v>
          </cell>
        </row>
        <row r="555">
          <cell r="B555">
            <v>548</v>
          </cell>
          <cell r="C555">
            <v>16</v>
          </cell>
          <cell r="D555">
            <v>30</v>
          </cell>
          <cell r="E555" t="str">
            <v>قوشاش</v>
          </cell>
          <cell r="F555" t="str">
            <v>مصطفى</v>
          </cell>
          <cell r="G555">
            <v>18</v>
          </cell>
          <cell r="H555">
            <v>12</v>
          </cell>
          <cell r="I555">
            <v>2000</v>
          </cell>
          <cell r="J555" t="str">
            <v>الجلفة</v>
          </cell>
          <cell r="K555" t="str">
            <v>4م4</v>
          </cell>
          <cell r="O555" t="str">
            <v>ذكر</v>
          </cell>
          <cell r="R555" t="str">
            <v>احمد</v>
          </cell>
          <cell r="S555" t="str">
            <v>موظف</v>
          </cell>
          <cell r="T555" t="str">
            <v>حي المسجد الجديد</v>
          </cell>
          <cell r="AP555">
            <v>0</v>
          </cell>
        </row>
        <row r="556">
          <cell r="B556">
            <v>549</v>
          </cell>
          <cell r="C556">
            <v>16</v>
          </cell>
          <cell r="D556">
            <v>31</v>
          </cell>
          <cell r="E556" t="str">
            <v>لعروسي</v>
          </cell>
          <cell r="F556" t="str">
            <v>محمد ناصر الدين</v>
          </cell>
          <cell r="G556">
            <v>19</v>
          </cell>
          <cell r="H556">
            <v>10</v>
          </cell>
          <cell r="I556">
            <v>2001</v>
          </cell>
          <cell r="J556" t="str">
            <v>الجلفة</v>
          </cell>
          <cell r="K556" t="str">
            <v>4م4</v>
          </cell>
          <cell r="O556" t="str">
            <v>ذكر</v>
          </cell>
          <cell r="R556" t="str">
            <v>سليمان</v>
          </cell>
          <cell r="S556" t="str">
            <v>استاذ</v>
          </cell>
          <cell r="T556" t="str">
            <v>شارع الاستقلال رقو 129</v>
          </cell>
          <cell r="AP556">
            <v>0</v>
          </cell>
        </row>
        <row r="557">
          <cell r="B557">
            <v>550</v>
          </cell>
          <cell r="C557">
            <v>16</v>
          </cell>
          <cell r="D557">
            <v>32</v>
          </cell>
          <cell r="E557" t="str">
            <v>مخ</v>
          </cell>
          <cell r="F557" t="str">
            <v>اسامة</v>
          </cell>
          <cell r="K557" t="str">
            <v>4م4</v>
          </cell>
          <cell r="M557" t="str">
            <v>وافد</v>
          </cell>
          <cell r="O557" t="str">
            <v>ذكر</v>
          </cell>
          <cell r="AP557">
            <v>0</v>
          </cell>
        </row>
        <row r="558">
          <cell r="B558">
            <v>551</v>
          </cell>
          <cell r="C558">
            <v>16</v>
          </cell>
          <cell r="D558">
            <v>33</v>
          </cell>
          <cell r="E558" t="str">
            <v>معمرية</v>
          </cell>
          <cell r="F558" t="str">
            <v>عبد الرحمان</v>
          </cell>
          <cell r="K558" t="str">
            <v>4م4</v>
          </cell>
          <cell r="M558" t="str">
            <v>وافد</v>
          </cell>
          <cell r="O558" t="str">
            <v>ذكر</v>
          </cell>
          <cell r="AP558">
            <v>0</v>
          </cell>
        </row>
        <row r="559">
          <cell r="B559">
            <v>552</v>
          </cell>
          <cell r="C559">
            <v>16</v>
          </cell>
          <cell r="D559">
            <v>34</v>
          </cell>
          <cell r="E559" t="str">
            <v>مقدم</v>
          </cell>
          <cell r="F559" t="str">
            <v>نورة جيهان</v>
          </cell>
          <cell r="G559">
            <v>1</v>
          </cell>
          <cell r="H559">
            <v>9</v>
          </cell>
          <cell r="I559">
            <v>2001</v>
          </cell>
          <cell r="J559" t="str">
            <v>الجلفة</v>
          </cell>
          <cell r="K559" t="str">
            <v>4م4</v>
          </cell>
          <cell r="O559" t="str">
            <v>انثى</v>
          </cell>
          <cell r="R559" t="str">
            <v>عقاب علية</v>
          </cell>
          <cell r="S559" t="str">
            <v>بطالة</v>
          </cell>
          <cell r="T559" t="str">
            <v> شارع براهيمي عبد الله 140/26</v>
          </cell>
          <cell r="AP559">
            <v>0</v>
          </cell>
        </row>
        <row r="560">
          <cell r="B560">
            <v>553</v>
          </cell>
          <cell r="C560">
            <v>16</v>
          </cell>
          <cell r="D560">
            <v>35</v>
          </cell>
          <cell r="E560" t="str">
            <v>مقدم</v>
          </cell>
          <cell r="F560" t="str">
            <v>آية</v>
          </cell>
          <cell r="G560">
            <v>27</v>
          </cell>
          <cell r="H560">
            <v>8</v>
          </cell>
          <cell r="I560">
            <v>2001</v>
          </cell>
          <cell r="J560" t="str">
            <v>الجلفة</v>
          </cell>
          <cell r="K560" t="str">
            <v>4م4</v>
          </cell>
          <cell r="O560" t="str">
            <v>انثى</v>
          </cell>
          <cell r="R560" t="str">
            <v>عبد الحفيظ</v>
          </cell>
          <cell r="S560" t="str">
            <v>مدير</v>
          </cell>
          <cell r="T560" t="str">
            <v>حي المسجد الجديد 339/39</v>
          </cell>
          <cell r="AP560">
            <v>0</v>
          </cell>
        </row>
        <row r="561">
          <cell r="B561">
            <v>554</v>
          </cell>
          <cell r="C561">
            <v>16</v>
          </cell>
          <cell r="D561">
            <v>36</v>
          </cell>
          <cell r="E561" t="str">
            <v>نجمة</v>
          </cell>
          <cell r="F561" t="str">
            <v>عبد الكريم</v>
          </cell>
          <cell r="K561" t="str">
            <v>4م4</v>
          </cell>
          <cell r="L561" t="str">
            <v>معيد</v>
          </cell>
          <cell r="O561" t="str">
            <v>ذكر</v>
          </cell>
          <cell r="AP561">
            <v>0</v>
          </cell>
        </row>
        <row r="562">
          <cell r="B562">
            <v>555</v>
          </cell>
          <cell r="C562">
            <v>16</v>
          </cell>
          <cell r="D562">
            <v>37</v>
          </cell>
          <cell r="E562" t="str">
            <v>نعمي</v>
          </cell>
          <cell r="F562" t="str">
            <v>ايوب عبد الحميد</v>
          </cell>
          <cell r="K562" t="str">
            <v>4م4</v>
          </cell>
          <cell r="O562" t="str">
            <v>ذكر</v>
          </cell>
          <cell r="AP562">
            <v>0</v>
          </cell>
        </row>
        <row r="563">
          <cell r="B563">
            <v>556</v>
          </cell>
          <cell r="C563">
            <v>16</v>
          </cell>
          <cell r="D563">
            <v>38</v>
          </cell>
          <cell r="E563" t="str">
            <v>هاني</v>
          </cell>
          <cell r="F563" t="str">
            <v>معمر</v>
          </cell>
          <cell r="G563">
            <v>1</v>
          </cell>
          <cell r="H563">
            <v>1</v>
          </cell>
          <cell r="I563">
            <v>2001</v>
          </cell>
          <cell r="J563" t="str">
            <v>الجلفة</v>
          </cell>
          <cell r="K563" t="str">
            <v>4م4</v>
          </cell>
          <cell r="O563" t="str">
            <v>ذكر</v>
          </cell>
          <cell r="R563" t="str">
            <v>بوبكر</v>
          </cell>
          <cell r="S563" t="str">
            <v>معلم</v>
          </cell>
          <cell r="T563" t="str">
            <v>حي باب الشارف 26/58</v>
          </cell>
          <cell r="AP563">
            <v>0</v>
          </cell>
        </row>
        <row r="564">
          <cell r="B564">
            <v>557</v>
          </cell>
          <cell r="C564">
            <v>16</v>
          </cell>
          <cell r="D564">
            <v>39</v>
          </cell>
          <cell r="E564" t="str">
            <v>يبرير </v>
          </cell>
          <cell r="F564" t="str">
            <v>زكية</v>
          </cell>
          <cell r="G564">
            <v>17</v>
          </cell>
          <cell r="H564">
            <v>7</v>
          </cell>
          <cell r="I564">
            <v>1998</v>
          </cell>
          <cell r="J564" t="str">
            <v>الجلفة</v>
          </cell>
          <cell r="K564" t="str">
            <v>4م4</v>
          </cell>
          <cell r="O564" t="str">
            <v>انثى</v>
          </cell>
          <cell r="R564" t="str">
            <v>محمد</v>
          </cell>
          <cell r="S564" t="str">
            <v>متقاعد</v>
          </cell>
          <cell r="T564" t="str">
            <v>حي المسجد الجديد 330/06</v>
          </cell>
          <cell r="AP564">
            <v>0</v>
          </cell>
        </row>
        <row r="565">
          <cell r="D565" t="str">
            <v/>
          </cell>
          <cell r="K565" t="str">
            <v/>
          </cell>
          <cell r="O565" t="str">
            <v>ذكر</v>
          </cell>
          <cell r="AP565">
            <v>0</v>
          </cell>
        </row>
        <row r="566">
          <cell r="D566" t="str">
            <v/>
          </cell>
          <cell r="K566" t="str">
            <v/>
          </cell>
          <cell r="AP566">
            <v>0</v>
          </cell>
        </row>
        <row r="567">
          <cell r="D567" t="str">
            <v/>
          </cell>
          <cell r="K567" t="str">
            <v/>
          </cell>
          <cell r="AP567">
            <v>0</v>
          </cell>
        </row>
        <row r="568">
          <cell r="D568" t="str">
            <v/>
          </cell>
          <cell r="E568" t="str">
            <v>داودي </v>
          </cell>
          <cell r="F568" t="str">
            <v>مسعودة هديل</v>
          </cell>
          <cell r="G568">
            <v>14</v>
          </cell>
          <cell r="H568">
            <v>1</v>
          </cell>
          <cell r="I568">
            <v>2005</v>
          </cell>
          <cell r="J568" t="str">
            <v>الجلفة</v>
          </cell>
          <cell r="K568" t="str">
            <v/>
          </cell>
          <cell r="R568" t="str">
            <v>عامر</v>
          </cell>
          <cell r="S568" t="str">
            <v>عامل يومي</v>
          </cell>
          <cell r="T568" t="str">
            <v>حي المسجد الجديد 330/58</v>
          </cell>
          <cell r="AP568">
            <v>0</v>
          </cell>
        </row>
        <row r="569">
          <cell r="D569" t="str">
            <v/>
          </cell>
          <cell r="E569" t="str">
            <v>رويني</v>
          </cell>
          <cell r="F569" t="str">
            <v>هند صونيا</v>
          </cell>
          <cell r="G569">
            <v>11</v>
          </cell>
          <cell r="H569">
            <v>11</v>
          </cell>
          <cell r="I569">
            <v>2004</v>
          </cell>
          <cell r="J569" t="str">
            <v>الجلفة</v>
          </cell>
          <cell r="K569" t="str">
            <v/>
          </cell>
          <cell r="R569" t="str">
            <v>عادل</v>
          </cell>
          <cell r="S569" t="str">
            <v>تاجر</v>
          </cell>
          <cell r="T569" t="str">
            <v>حي المسجد الجديد 243/2</v>
          </cell>
          <cell r="AP569">
            <v>0</v>
          </cell>
        </row>
        <row r="570">
          <cell r="D570" t="str">
            <v/>
          </cell>
          <cell r="E570" t="str">
            <v>شارف</v>
          </cell>
          <cell r="F570" t="str">
            <v>ايمن عزالدين</v>
          </cell>
          <cell r="G570">
            <v>5</v>
          </cell>
          <cell r="H570">
            <v>9</v>
          </cell>
          <cell r="I570">
            <v>2004</v>
          </cell>
          <cell r="J570" t="str">
            <v>الجلفة</v>
          </cell>
          <cell r="K570" t="str">
            <v/>
          </cell>
          <cell r="R570" t="str">
            <v>جمال الدين</v>
          </cell>
          <cell r="S570" t="str">
            <v>تاجر</v>
          </cell>
          <cell r="T570" t="str">
            <v>حي قناني 205/5</v>
          </cell>
          <cell r="AP570">
            <v>0</v>
          </cell>
        </row>
        <row r="571">
          <cell r="D571" t="str">
            <v/>
          </cell>
          <cell r="E571" t="str">
            <v>قرطيلة</v>
          </cell>
          <cell r="F571" t="str">
            <v>حسام سيف الدين</v>
          </cell>
          <cell r="G571">
            <v>21</v>
          </cell>
          <cell r="H571">
            <v>1</v>
          </cell>
          <cell r="I571">
            <v>2005</v>
          </cell>
          <cell r="J571" t="str">
            <v>الجلفة</v>
          </cell>
          <cell r="K571" t="str">
            <v/>
          </cell>
          <cell r="R571" t="str">
            <v>محمد</v>
          </cell>
          <cell r="S571" t="str">
            <v>رئيس مصلحة</v>
          </cell>
          <cell r="T571" t="str">
            <v>حي المسجد الجديد 2 </v>
          </cell>
          <cell r="AP571">
            <v>0</v>
          </cell>
        </row>
        <row r="572">
          <cell r="D572" t="str">
            <v/>
          </cell>
          <cell r="E572" t="str">
            <v>بن تشيش</v>
          </cell>
          <cell r="F572" t="str">
            <v>محمد لمين</v>
          </cell>
          <cell r="G572">
            <v>2</v>
          </cell>
          <cell r="H572">
            <v>8</v>
          </cell>
          <cell r="I572">
            <v>2004</v>
          </cell>
          <cell r="J572" t="str">
            <v>الجلفة</v>
          </cell>
          <cell r="K572" t="str">
            <v/>
          </cell>
          <cell r="R572" t="str">
            <v>محمد</v>
          </cell>
          <cell r="S572" t="str">
            <v>عامل</v>
          </cell>
          <cell r="T572" t="str">
            <v>حي المسجد الجديد 330/65</v>
          </cell>
          <cell r="AP572">
            <v>0</v>
          </cell>
        </row>
        <row r="573">
          <cell r="D573" t="str">
            <v/>
          </cell>
          <cell r="E573" t="str">
            <v>تاوتي</v>
          </cell>
          <cell r="F573" t="str">
            <v>محمد معطي</v>
          </cell>
          <cell r="G573">
            <v>31</v>
          </cell>
          <cell r="H573">
            <v>12</v>
          </cell>
          <cell r="I573">
            <v>2004</v>
          </cell>
          <cell r="J573" t="str">
            <v>عين الابل</v>
          </cell>
          <cell r="K573" t="str">
            <v/>
          </cell>
          <cell r="R573" t="str">
            <v>حسن</v>
          </cell>
          <cell r="S573" t="str">
            <v>سائق</v>
          </cell>
          <cell r="T573" t="str">
            <v>حي شعباني</v>
          </cell>
          <cell r="AP573">
            <v>0</v>
          </cell>
        </row>
        <row r="574">
          <cell r="D574" t="str">
            <v/>
          </cell>
          <cell r="E574" t="str">
            <v>حبيب</v>
          </cell>
          <cell r="F574" t="str">
            <v>مروة</v>
          </cell>
          <cell r="G574">
            <v>14</v>
          </cell>
          <cell r="H574">
            <v>2</v>
          </cell>
          <cell r="I574">
            <v>2004</v>
          </cell>
          <cell r="J574" t="str">
            <v>الجلفة</v>
          </cell>
          <cell r="K574" t="str">
            <v/>
          </cell>
          <cell r="R574" t="str">
            <v>بولنوار</v>
          </cell>
          <cell r="S574" t="str">
            <v>موظف</v>
          </cell>
          <cell r="T574" t="str">
            <v>حي المسجد الجديد 1012/67</v>
          </cell>
          <cell r="AP574">
            <v>0</v>
          </cell>
        </row>
        <row r="575">
          <cell r="D575" t="str">
            <v/>
          </cell>
          <cell r="E575" t="str">
            <v>سلمي</v>
          </cell>
          <cell r="F575" t="str">
            <v>اسماء عائشة بتول</v>
          </cell>
          <cell r="G575">
            <v>16</v>
          </cell>
          <cell r="H575">
            <v>9</v>
          </cell>
          <cell r="I575">
            <v>2004</v>
          </cell>
          <cell r="J575" t="str">
            <v>الجلفة</v>
          </cell>
          <cell r="K575" t="str">
            <v/>
          </cell>
          <cell r="R575" t="str">
            <v>دقمان</v>
          </cell>
          <cell r="S575" t="str">
            <v>بناء</v>
          </cell>
          <cell r="T575" t="str">
            <v>حي المسجد الجديد </v>
          </cell>
          <cell r="AP575">
            <v>0</v>
          </cell>
        </row>
        <row r="576">
          <cell r="D576" t="str">
            <v/>
          </cell>
          <cell r="E576" t="str">
            <v>شداد</v>
          </cell>
          <cell r="F576" t="str">
            <v>ايمن العربي</v>
          </cell>
          <cell r="G576">
            <v>19</v>
          </cell>
          <cell r="H576">
            <v>11</v>
          </cell>
          <cell r="I576">
            <v>2003</v>
          </cell>
          <cell r="J576" t="str">
            <v>الجلفة</v>
          </cell>
          <cell r="K576" t="str">
            <v/>
          </cell>
          <cell r="R576" t="str">
            <v>نعاس</v>
          </cell>
          <cell r="S576" t="str">
            <v>موظف</v>
          </cell>
          <cell r="T576" t="str">
            <v>حي بوتريفيس بجوار ثانوية اول نوفمبر</v>
          </cell>
          <cell r="AP576">
            <v>0</v>
          </cell>
        </row>
        <row r="577">
          <cell r="D577" t="str">
            <v/>
          </cell>
          <cell r="E577" t="str">
            <v>عزوز</v>
          </cell>
          <cell r="F577" t="str">
            <v>محمد اسلام</v>
          </cell>
          <cell r="G577">
            <v>7</v>
          </cell>
          <cell r="H577">
            <v>3</v>
          </cell>
          <cell r="I577">
            <v>2004</v>
          </cell>
          <cell r="J577" t="str">
            <v>الجلفة</v>
          </cell>
          <cell r="K577" t="str">
            <v/>
          </cell>
          <cell r="R577" t="str">
            <v>علي</v>
          </cell>
          <cell r="S577" t="str">
            <v>موظف</v>
          </cell>
          <cell r="T577" t="str">
            <v>حي المسجد الجديد </v>
          </cell>
          <cell r="AP577">
            <v>0</v>
          </cell>
        </row>
        <row r="578">
          <cell r="D578" t="str">
            <v/>
          </cell>
          <cell r="E578" t="str">
            <v>قصار</v>
          </cell>
          <cell r="F578" t="str">
            <v>محمد بهاء الدين</v>
          </cell>
          <cell r="G578">
            <v>8</v>
          </cell>
          <cell r="H578">
            <v>3</v>
          </cell>
          <cell r="I578">
            <v>2004</v>
          </cell>
          <cell r="J578" t="str">
            <v>القديد</v>
          </cell>
          <cell r="K578" t="str">
            <v/>
          </cell>
          <cell r="R578" t="str">
            <v>لمين</v>
          </cell>
          <cell r="S578" t="str">
            <v>بطال</v>
          </cell>
          <cell r="T578" t="str">
            <v>حي المسجد الجديد 1013/33</v>
          </cell>
          <cell r="AP578">
            <v>0</v>
          </cell>
        </row>
        <row r="579">
          <cell r="D579" t="str">
            <v/>
          </cell>
          <cell r="E579" t="str">
            <v>لعويسات</v>
          </cell>
          <cell r="F579" t="str">
            <v>فلة شهيناز</v>
          </cell>
          <cell r="G579">
            <v>2</v>
          </cell>
          <cell r="H579">
            <v>1</v>
          </cell>
          <cell r="I579">
            <v>2004</v>
          </cell>
          <cell r="J579" t="str">
            <v>الجلفة</v>
          </cell>
          <cell r="K579" t="str">
            <v/>
          </cell>
          <cell r="R579" t="str">
            <v>مبارك</v>
          </cell>
          <cell r="S579" t="str">
            <v>موظف</v>
          </cell>
          <cell r="T579" t="str">
            <v>مديرية املاك الدولة</v>
          </cell>
          <cell r="AP579">
            <v>0</v>
          </cell>
        </row>
        <row r="580">
          <cell r="D580" t="str">
            <v/>
          </cell>
          <cell r="E580" t="str">
            <v>خالدي </v>
          </cell>
          <cell r="F580" t="str">
            <v>ساجدة نور</v>
          </cell>
          <cell r="G580">
            <v>27</v>
          </cell>
          <cell r="H580">
            <v>5</v>
          </cell>
          <cell r="I580">
            <v>2004</v>
          </cell>
          <cell r="J580" t="str">
            <v>الجلفة</v>
          </cell>
          <cell r="K580" t="str">
            <v/>
          </cell>
          <cell r="R580" t="str">
            <v>قويدر</v>
          </cell>
          <cell r="S580" t="str">
            <v>موظف</v>
          </cell>
          <cell r="T580" t="str">
            <v>شارع عمران نعاس 129/56</v>
          </cell>
          <cell r="AP580">
            <v>0</v>
          </cell>
        </row>
        <row r="581">
          <cell r="D581" t="str">
            <v/>
          </cell>
          <cell r="E581" t="str">
            <v>شولي </v>
          </cell>
          <cell r="F581" t="str">
            <v>حميدو</v>
          </cell>
          <cell r="G581">
            <v>5</v>
          </cell>
          <cell r="H581">
            <v>4</v>
          </cell>
          <cell r="I581">
            <v>2004</v>
          </cell>
          <cell r="J581" t="str">
            <v>الجلفة</v>
          </cell>
          <cell r="K581" t="str">
            <v/>
          </cell>
          <cell r="R581" t="str">
            <v>داود</v>
          </cell>
          <cell r="S581" t="str">
            <v>موظف</v>
          </cell>
          <cell r="T581" t="str">
            <v>حي الظل الجميل 280/13</v>
          </cell>
          <cell r="AP581">
            <v>0</v>
          </cell>
        </row>
        <row r="582">
          <cell r="D582" t="str">
            <v/>
          </cell>
          <cell r="E582" t="str">
            <v>صاحب</v>
          </cell>
          <cell r="F582" t="str">
            <v>مهدي ريان</v>
          </cell>
          <cell r="G582">
            <v>11</v>
          </cell>
          <cell r="H582">
            <v>6</v>
          </cell>
          <cell r="I582">
            <v>2005</v>
          </cell>
          <cell r="J582" t="str">
            <v>الجلفة</v>
          </cell>
          <cell r="K582" t="str">
            <v/>
          </cell>
          <cell r="R582" t="str">
            <v>فيصل</v>
          </cell>
          <cell r="S582" t="str">
            <v>موظف</v>
          </cell>
          <cell r="T582" t="str">
            <v>حي الظل الجميل 208/34</v>
          </cell>
          <cell r="AP582">
            <v>0</v>
          </cell>
        </row>
        <row r="583">
          <cell r="D583" t="str">
            <v/>
          </cell>
          <cell r="E583" t="str">
            <v>عمري</v>
          </cell>
          <cell r="F583" t="str">
            <v>سليمة</v>
          </cell>
          <cell r="G583">
            <v>7</v>
          </cell>
          <cell r="H583">
            <v>1</v>
          </cell>
          <cell r="I583">
            <v>2004</v>
          </cell>
          <cell r="J583" t="str">
            <v>الجلفة</v>
          </cell>
          <cell r="K583" t="str">
            <v/>
          </cell>
          <cell r="R583" t="str">
            <v>عبد القادر</v>
          </cell>
          <cell r="S583" t="str">
            <v>عامل</v>
          </cell>
          <cell r="T583" t="str">
            <v>حي عين الشيح 66 سكن</v>
          </cell>
          <cell r="AP583">
            <v>0</v>
          </cell>
        </row>
        <row r="584">
          <cell r="D584" t="str">
            <v/>
          </cell>
          <cell r="E584" t="str">
            <v>لعقون</v>
          </cell>
          <cell r="F584" t="str">
            <v>لينا مي</v>
          </cell>
          <cell r="G584">
            <v>29</v>
          </cell>
          <cell r="H584">
            <v>7</v>
          </cell>
          <cell r="I584">
            <v>2004</v>
          </cell>
          <cell r="J584" t="str">
            <v>الجلفة</v>
          </cell>
          <cell r="K584" t="str">
            <v/>
          </cell>
          <cell r="R584" t="str">
            <v>بلقاسم</v>
          </cell>
          <cell r="S584" t="str">
            <v>مسير فندق</v>
          </cell>
          <cell r="T584" t="str">
            <v>فندق الامير</v>
          </cell>
          <cell r="AP584">
            <v>0</v>
          </cell>
        </row>
        <row r="585">
          <cell r="D585" t="str">
            <v/>
          </cell>
          <cell r="E585" t="str">
            <v>براهيمي</v>
          </cell>
          <cell r="F585" t="str">
            <v>عبد الرحمان</v>
          </cell>
          <cell r="G585">
            <v>3</v>
          </cell>
          <cell r="H585">
            <v>9</v>
          </cell>
          <cell r="I585">
            <v>2004</v>
          </cell>
          <cell r="J585" t="str">
            <v>الجلفة</v>
          </cell>
          <cell r="K585" t="str">
            <v/>
          </cell>
          <cell r="AP585">
            <v>0</v>
          </cell>
        </row>
        <row r="586">
          <cell r="D586" t="str">
            <v/>
          </cell>
          <cell r="E586" t="str">
            <v>رحال</v>
          </cell>
          <cell r="F586" t="str">
            <v>زينب اماني</v>
          </cell>
          <cell r="G586">
            <v>22</v>
          </cell>
          <cell r="H586">
            <v>5</v>
          </cell>
          <cell r="I586">
            <v>2004</v>
          </cell>
          <cell r="J586" t="str">
            <v>الجلفة</v>
          </cell>
          <cell r="K586" t="str">
            <v/>
          </cell>
          <cell r="R586" t="str">
            <v>شكالي محمد</v>
          </cell>
          <cell r="S586" t="str">
            <v>تاجر</v>
          </cell>
          <cell r="T586" t="str">
            <v>حي الظل الجميل 281/17</v>
          </cell>
          <cell r="AP586">
            <v>0</v>
          </cell>
        </row>
        <row r="587">
          <cell r="D587" t="str">
            <v/>
          </cell>
          <cell r="E587" t="str">
            <v>عزي</v>
          </cell>
          <cell r="F587" t="str">
            <v>شكيب</v>
          </cell>
          <cell r="G587">
            <v>27</v>
          </cell>
          <cell r="H587">
            <v>6</v>
          </cell>
          <cell r="I587">
            <v>2004</v>
          </cell>
          <cell r="J587" t="str">
            <v>الجلفة</v>
          </cell>
          <cell r="K587" t="str">
            <v/>
          </cell>
          <cell r="R587" t="str">
            <v>بوعلام</v>
          </cell>
          <cell r="S587" t="str">
            <v>طبيب</v>
          </cell>
          <cell r="T587" t="str">
            <v>حي بن جرمة مقابل CNR</v>
          </cell>
          <cell r="AP587">
            <v>0</v>
          </cell>
        </row>
        <row r="588">
          <cell r="D588" t="str">
            <v/>
          </cell>
          <cell r="E588" t="str">
            <v>فرحات</v>
          </cell>
          <cell r="F588" t="str">
            <v>محمد حسين</v>
          </cell>
          <cell r="G588">
            <v>11</v>
          </cell>
          <cell r="H588">
            <v>12</v>
          </cell>
          <cell r="I588">
            <v>2004</v>
          </cell>
          <cell r="J588" t="str">
            <v>الجلفة</v>
          </cell>
          <cell r="K588" t="str">
            <v/>
          </cell>
          <cell r="R588" t="str">
            <v>حكيم</v>
          </cell>
          <cell r="S588" t="str">
            <v>مهندس</v>
          </cell>
          <cell r="T588" t="str">
            <v>حي الظل الجميل 20 فيلا رقم 18</v>
          </cell>
          <cell r="AP588">
            <v>0</v>
          </cell>
        </row>
        <row r="589">
          <cell r="D589" t="str">
            <v/>
          </cell>
          <cell r="E589" t="str">
            <v>متيش</v>
          </cell>
          <cell r="F589" t="str">
            <v>ريم</v>
          </cell>
          <cell r="G589">
            <v>30</v>
          </cell>
          <cell r="H589">
            <v>1</v>
          </cell>
          <cell r="I589">
            <v>2005</v>
          </cell>
          <cell r="J589" t="str">
            <v>الجلفة</v>
          </cell>
          <cell r="K589" t="str">
            <v/>
          </cell>
          <cell r="R589" t="str">
            <v>لحسن</v>
          </cell>
          <cell r="S589" t="str">
            <v>استاذ</v>
          </cell>
          <cell r="T589" t="str">
            <v>ص,ب 3049 عين الشيح</v>
          </cell>
          <cell r="AP589">
            <v>0</v>
          </cell>
        </row>
        <row r="590">
          <cell r="D590" t="str">
            <v/>
          </cell>
          <cell r="E590" t="str">
            <v>مختاري</v>
          </cell>
          <cell r="F590" t="str">
            <v>اكرام</v>
          </cell>
          <cell r="G590">
            <v>25</v>
          </cell>
          <cell r="H590">
            <v>10</v>
          </cell>
          <cell r="I590">
            <v>2003</v>
          </cell>
          <cell r="J590" t="str">
            <v>الجلفة</v>
          </cell>
          <cell r="K590" t="str">
            <v/>
          </cell>
          <cell r="R590" t="str">
            <v>محمد</v>
          </cell>
          <cell r="S590" t="str">
            <v>متقاعد</v>
          </cell>
          <cell r="T590" t="str">
            <v>حي الظل الجميل 281/1</v>
          </cell>
          <cell r="AP590">
            <v>0</v>
          </cell>
        </row>
        <row r="591">
          <cell r="D591" t="str">
            <v/>
          </cell>
          <cell r="E591" t="str">
            <v>مني</v>
          </cell>
          <cell r="F591" t="str">
            <v>اسامة عبد الرؤوف</v>
          </cell>
          <cell r="G591">
            <v>19</v>
          </cell>
          <cell r="H591">
            <v>7</v>
          </cell>
          <cell r="I591">
            <v>2004</v>
          </cell>
          <cell r="J591" t="str">
            <v>الجلفة</v>
          </cell>
          <cell r="K591" t="str">
            <v/>
          </cell>
          <cell r="R591" t="str">
            <v>محمد</v>
          </cell>
          <cell r="S591" t="str">
            <v>بطال</v>
          </cell>
          <cell r="T591" t="str">
            <v>شارع براهيمي عبد الله 131/46</v>
          </cell>
          <cell r="AP591">
            <v>0</v>
          </cell>
        </row>
        <row r="592">
          <cell r="D592" t="str">
            <v/>
          </cell>
          <cell r="E592" t="str">
            <v>رحمون </v>
          </cell>
          <cell r="F592" t="str">
            <v>حمزة </v>
          </cell>
          <cell r="G592">
            <v>30</v>
          </cell>
          <cell r="H592">
            <v>3</v>
          </cell>
          <cell r="I592">
            <v>2003</v>
          </cell>
          <cell r="J592" t="str">
            <v>بنورة </v>
          </cell>
          <cell r="K592" t="str">
            <v/>
          </cell>
          <cell r="R592" t="str">
            <v>قرادي</v>
          </cell>
          <cell r="S592" t="str">
            <v>بطال</v>
          </cell>
          <cell r="T592" t="str">
            <v>وسط المدينة 140/14</v>
          </cell>
          <cell r="AP592">
            <v>0</v>
          </cell>
        </row>
        <row r="593">
          <cell r="D593" t="str">
            <v/>
          </cell>
          <cell r="E593" t="str">
            <v>قناني</v>
          </cell>
          <cell r="F593" t="str">
            <v>محمد</v>
          </cell>
          <cell r="K593" t="str">
            <v/>
          </cell>
          <cell r="T593" t="str">
            <v>حي قناني</v>
          </cell>
          <cell r="AP593">
            <v>0</v>
          </cell>
        </row>
        <row r="594">
          <cell r="D594" t="str">
            <v/>
          </cell>
          <cell r="E594" t="str">
            <v>لبوخ </v>
          </cell>
          <cell r="F594" t="str">
            <v>ام هاني </v>
          </cell>
          <cell r="G594">
            <v>8</v>
          </cell>
          <cell r="H594">
            <v>4</v>
          </cell>
          <cell r="I594">
            <v>2002</v>
          </cell>
          <cell r="J594" t="str">
            <v>الجلفة </v>
          </cell>
          <cell r="K594" t="str">
            <v/>
          </cell>
          <cell r="AP594">
            <v>0</v>
          </cell>
        </row>
        <row r="595">
          <cell r="D595" t="str">
            <v/>
          </cell>
          <cell r="E595" t="str">
            <v>بوخلخال </v>
          </cell>
          <cell r="F595" t="str">
            <v>جميلة نسرين </v>
          </cell>
          <cell r="G595">
            <v>5</v>
          </cell>
          <cell r="H595">
            <v>6</v>
          </cell>
          <cell r="I595">
            <v>2003</v>
          </cell>
          <cell r="J595" t="str">
            <v>الجلفة </v>
          </cell>
          <cell r="K595" t="str">
            <v/>
          </cell>
          <cell r="R595" t="str">
            <v>محمود</v>
          </cell>
          <cell r="S595" t="str">
            <v>موظف</v>
          </cell>
          <cell r="T595" t="str">
            <v>شارع فلسطين رقم 5</v>
          </cell>
          <cell r="AP595">
            <v>0</v>
          </cell>
        </row>
        <row r="596">
          <cell r="D596" t="str">
            <v/>
          </cell>
          <cell r="E596" t="str">
            <v>مهدي </v>
          </cell>
          <cell r="F596" t="str">
            <v>بشرى فاطمة الزهراء</v>
          </cell>
          <cell r="G596">
            <v>13</v>
          </cell>
          <cell r="H596">
            <v>1</v>
          </cell>
          <cell r="I596">
            <v>2004</v>
          </cell>
          <cell r="J596" t="str">
            <v>الجلفة </v>
          </cell>
          <cell r="K596" t="str">
            <v/>
          </cell>
          <cell r="AP596">
            <v>0</v>
          </cell>
        </row>
        <row r="597">
          <cell r="D597" t="str">
            <v/>
          </cell>
          <cell r="E597" t="str">
            <v>دقمان </v>
          </cell>
          <cell r="F597" t="str">
            <v>عبد الغالي </v>
          </cell>
          <cell r="G597">
            <v>2</v>
          </cell>
          <cell r="H597">
            <v>5</v>
          </cell>
          <cell r="I597">
            <v>2003</v>
          </cell>
          <cell r="J597" t="str">
            <v>الجلفة </v>
          </cell>
          <cell r="K597" t="str">
            <v/>
          </cell>
          <cell r="R597" t="str">
            <v>خليفة</v>
          </cell>
          <cell r="S597" t="str">
            <v>/</v>
          </cell>
          <cell r="T597" t="str">
            <v>حي المسجد الجديد 298/8</v>
          </cell>
          <cell r="AP597">
            <v>0</v>
          </cell>
        </row>
        <row r="598">
          <cell r="D598" t="str">
            <v/>
          </cell>
          <cell r="E598" t="str">
            <v>نوري </v>
          </cell>
          <cell r="F598" t="str">
            <v>كريم </v>
          </cell>
          <cell r="G598">
            <v>14</v>
          </cell>
          <cell r="H598">
            <v>12</v>
          </cell>
          <cell r="I598">
            <v>2003</v>
          </cell>
          <cell r="J598" t="str">
            <v>الجلفة </v>
          </cell>
          <cell r="K598" t="str">
            <v/>
          </cell>
          <cell r="R598" t="str">
            <v>النوري</v>
          </cell>
          <cell r="S598" t="str">
            <v>بطال</v>
          </cell>
          <cell r="T598" t="str">
            <v>حي برنادة 140/254</v>
          </cell>
          <cell r="AP598">
            <v>0</v>
          </cell>
        </row>
        <row r="599">
          <cell r="D599" t="str">
            <v/>
          </cell>
          <cell r="E599" t="str">
            <v>بحري</v>
          </cell>
          <cell r="F599" t="str">
            <v>محمد</v>
          </cell>
          <cell r="G599">
            <v>7</v>
          </cell>
          <cell r="H599">
            <v>5</v>
          </cell>
          <cell r="I599">
            <v>2002</v>
          </cell>
          <cell r="J599" t="str">
            <v>الجلفة</v>
          </cell>
          <cell r="K599" t="str">
            <v/>
          </cell>
          <cell r="R599" t="str">
            <v>النعاس</v>
          </cell>
          <cell r="S599" t="str">
            <v>استاذ</v>
          </cell>
          <cell r="T599" t="str">
            <v>حي باب الشارف 179/17</v>
          </cell>
          <cell r="AP599">
            <v>0</v>
          </cell>
        </row>
        <row r="600">
          <cell r="D600" t="str">
            <v/>
          </cell>
          <cell r="E600" t="str">
            <v>بن مركات </v>
          </cell>
          <cell r="F600" t="str">
            <v>كميليا وصال</v>
          </cell>
          <cell r="G600">
            <v>2</v>
          </cell>
          <cell r="H600">
            <v>4</v>
          </cell>
          <cell r="I600">
            <v>2003</v>
          </cell>
          <cell r="J600" t="str">
            <v>تيسمسيلت</v>
          </cell>
          <cell r="K600" t="str">
            <v/>
          </cell>
          <cell r="R600" t="str">
            <v>كمال</v>
          </cell>
          <cell r="S600" t="str">
            <v>موظف</v>
          </cell>
          <cell r="T600" t="str">
            <v>جوار الامير عبد القادر</v>
          </cell>
          <cell r="AP600">
            <v>0</v>
          </cell>
        </row>
        <row r="601">
          <cell r="D601" t="str">
            <v/>
          </cell>
          <cell r="E601" t="str">
            <v>قالم</v>
          </cell>
          <cell r="F601" t="str">
            <v>محمد ريان</v>
          </cell>
          <cell r="G601">
            <v>23</v>
          </cell>
          <cell r="H601">
            <v>6</v>
          </cell>
          <cell r="I601">
            <v>2003</v>
          </cell>
          <cell r="J601" t="str">
            <v>الجلفة</v>
          </cell>
          <cell r="K601" t="str">
            <v/>
          </cell>
          <cell r="R601" t="str">
            <v>كمال</v>
          </cell>
          <cell r="S601" t="str">
            <v>طبيب</v>
          </cell>
          <cell r="T601" t="str">
            <v>حي الظل الجميل 19/118</v>
          </cell>
          <cell r="AP601">
            <v>0</v>
          </cell>
        </row>
        <row r="602">
          <cell r="D602" t="str">
            <v/>
          </cell>
          <cell r="E602" t="str">
            <v>نفطي</v>
          </cell>
          <cell r="F602" t="str">
            <v>سيف الدين</v>
          </cell>
          <cell r="G602">
            <v>16</v>
          </cell>
          <cell r="H602">
            <v>6</v>
          </cell>
          <cell r="I602">
            <v>2001</v>
          </cell>
          <cell r="J602" t="str">
            <v>الجلفة</v>
          </cell>
          <cell r="K602" t="str">
            <v/>
          </cell>
          <cell r="R602" t="str">
            <v>البشير</v>
          </cell>
          <cell r="S602" t="str">
            <v>/</v>
          </cell>
          <cell r="T602" t="str">
            <v>حي الظل الجميل 288</v>
          </cell>
          <cell r="AP602">
            <v>0</v>
          </cell>
        </row>
        <row r="603">
          <cell r="D603" t="str">
            <v/>
          </cell>
          <cell r="E603" t="str">
            <v>بن حمزة </v>
          </cell>
          <cell r="F603" t="str">
            <v>أكرم</v>
          </cell>
          <cell r="G603">
            <v>27</v>
          </cell>
          <cell r="H603">
            <v>1</v>
          </cell>
          <cell r="I603">
            <v>2000</v>
          </cell>
          <cell r="J603" t="str">
            <v>حاسي بحبح </v>
          </cell>
          <cell r="K603" t="str">
            <v/>
          </cell>
          <cell r="R603" t="str">
            <v>بوعزيز</v>
          </cell>
          <cell r="S603" t="str">
            <v>مدير الضرائب</v>
          </cell>
          <cell r="T603" t="str">
            <v>حي المسجد الجديد </v>
          </cell>
          <cell r="AP603">
            <v>0</v>
          </cell>
        </row>
        <row r="604">
          <cell r="D604" t="str">
            <v/>
          </cell>
          <cell r="E604" t="str">
            <v>سلمي</v>
          </cell>
          <cell r="F604" t="str">
            <v>دنيا زاد</v>
          </cell>
          <cell r="G604">
            <v>17</v>
          </cell>
          <cell r="H604">
            <v>1</v>
          </cell>
          <cell r="I604">
            <v>2002</v>
          </cell>
          <cell r="J604" t="str">
            <v>مسعد</v>
          </cell>
          <cell r="K604" t="str">
            <v/>
          </cell>
          <cell r="R604" t="str">
            <v>دقمان</v>
          </cell>
          <cell r="S604" t="str">
            <v>بناء</v>
          </cell>
          <cell r="T604" t="str">
            <v>حي المسجد الجديد</v>
          </cell>
          <cell r="AP604">
            <v>0</v>
          </cell>
        </row>
        <row r="605">
          <cell r="D605" t="str">
            <v/>
          </cell>
          <cell r="E605" t="str">
            <v>عقون</v>
          </cell>
          <cell r="F605" t="str">
            <v>هشام الهواري</v>
          </cell>
          <cell r="K605" t="str">
            <v/>
          </cell>
          <cell r="AP605">
            <v>0</v>
          </cell>
        </row>
        <row r="606">
          <cell r="D606" t="str">
            <v/>
          </cell>
          <cell r="E606" t="str">
            <v>مهدي</v>
          </cell>
          <cell r="F606" t="str">
            <v>محمد الفضل</v>
          </cell>
          <cell r="G606">
            <v>27</v>
          </cell>
          <cell r="H606">
            <v>3</v>
          </cell>
          <cell r="I606">
            <v>2002</v>
          </cell>
          <cell r="J606" t="str">
            <v>الجلفة</v>
          </cell>
          <cell r="K606" t="str">
            <v/>
          </cell>
          <cell r="R606" t="str">
            <v>عمر</v>
          </cell>
          <cell r="S606" t="str">
            <v>استاذ</v>
          </cell>
          <cell r="T606" t="str">
            <v>شارع الاغواط 126/51</v>
          </cell>
          <cell r="AP606">
            <v>0</v>
          </cell>
        </row>
        <row r="607">
          <cell r="D607" t="str">
            <v/>
          </cell>
          <cell r="E607" t="str">
            <v>بن عياد</v>
          </cell>
          <cell r="F607" t="str">
            <v>احمد رامي</v>
          </cell>
          <cell r="G607">
            <v>25</v>
          </cell>
          <cell r="H607">
            <v>6</v>
          </cell>
          <cell r="I607">
            <v>2001</v>
          </cell>
          <cell r="J607" t="str">
            <v>الجلفة</v>
          </cell>
          <cell r="K607" t="str">
            <v/>
          </cell>
          <cell r="R607" t="str">
            <v>عبد الكريم</v>
          </cell>
          <cell r="S607" t="str">
            <v>مقاول</v>
          </cell>
          <cell r="T607" t="str">
            <v>حي الظل الجميل</v>
          </cell>
          <cell r="AP607">
            <v>0</v>
          </cell>
        </row>
        <row r="608">
          <cell r="D608" t="str">
            <v/>
          </cell>
          <cell r="E608" t="str">
            <v>دهاص</v>
          </cell>
          <cell r="F608" t="str">
            <v>محمد</v>
          </cell>
          <cell r="G608">
            <v>22</v>
          </cell>
          <cell r="H608">
            <v>8</v>
          </cell>
          <cell r="I608">
            <v>1998</v>
          </cell>
          <cell r="J608" t="str">
            <v>الجلفة</v>
          </cell>
          <cell r="K608" t="str">
            <v/>
          </cell>
          <cell r="R608" t="str">
            <v>بلقاسم</v>
          </cell>
          <cell r="S608" t="str">
            <v>موظف</v>
          </cell>
          <cell r="T608" t="str">
            <v>حي المسجد الجديد 1014/70</v>
          </cell>
          <cell r="AP608">
            <v>0</v>
          </cell>
        </row>
        <row r="609">
          <cell r="D609" t="str">
            <v/>
          </cell>
          <cell r="E609" t="str">
            <v>شعيب</v>
          </cell>
          <cell r="F609" t="str">
            <v>خالد</v>
          </cell>
          <cell r="K609" t="str">
            <v/>
          </cell>
          <cell r="AP609">
            <v>0</v>
          </cell>
        </row>
        <row r="610">
          <cell r="D610" t="str">
            <v/>
          </cell>
          <cell r="E610" t="str">
            <v>شلالي </v>
          </cell>
          <cell r="F610" t="str">
            <v>مختار</v>
          </cell>
          <cell r="K610" t="str">
            <v/>
          </cell>
          <cell r="AP610">
            <v>0</v>
          </cell>
        </row>
        <row r="611">
          <cell r="D611" t="str">
            <v/>
          </cell>
          <cell r="E611" t="str">
            <v>نجمة</v>
          </cell>
          <cell r="F611" t="str">
            <v>عبد الكريم</v>
          </cell>
          <cell r="G611">
            <v>14</v>
          </cell>
          <cell r="H611">
            <v>10</v>
          </cell>
          <cell r="I611">
            <v>2000</v>
          </cell>
          <cell r="J611" t="str">
            <v>الجلفة</v>
          </cell>
          <cell r="K611" t="str">
            <v/>
          </cell>
          <cell r="R611" t="str">
            <v>العيد</v>
          </cell>
          <cell r="S611" t="str">
            <v>بطال</v>
          </cell>
          <cell r="T611" t="str">
            <v>حي وسك المدينة 147/83</v>
          </cell>
          <cell r="AP611">
            <v>0</v>
          </cell>
        </row>
        <row r="612">
          <cell r="D612" t="str">
            <v/>
          </cell>
          <cell r="K612" t="str">
            <v/>
          </cell>
          <cell r="AP612">
            <v>0</v>
          </cell>
        </row>
        <row r="613">
          <cell r="D613" t="str">
            <v/>
          </cell>
          <cell r="K613" t="str">
            <v/>
          </cell>
          <cell r="AP613">
            <v>0</v>
          </cell>
        </row>
        <row r="614">
          <cell r="D614" t="str">
            <v/>
          </cell>
          <cell r="K614" t="str">
            <v/>
          </cell>
          <cell r="AP614">
            <v>0</v>
          </cell>
        </row>
        <row r="615">
          <cell r="D615" t="str">
            <v/>
          </cell>
          <cell r="K615" t="str">
            <v/>
          </cell>
          <cell r="AP615">
            <v>0</v>
          </cell>
        </row>
        <row r="616">
          <cell r="D616" t="str">
            <v/>
          </cell>
          <cell r="K616" t="str">
            <v/>
          </cell>
          <cell r="AP616">
            <v>0</v>
          </cell>
        </row>
        <row r="617">
          <cell r="D617" t="str">
            <v/>
          </cell>
          <cell r="K617" t="str">
            <v/>
          </cell>
          <cell r="AP617">
            <v>0</v>
          </cell>
        </row>
        <row r="618">
          <cell r="D618" t="str">
            <v/>
          </cell>
          <cell r="K618" t="str">
            <v/>
          </cell>
          <cell r="AP618">
            <v>0</v>
          </cell>
        </row>
        <row r="619">
          <cell r="D619" t="str">
            <v/>
          </cell>
          <cell r="K619" t="str">
            <v/>
          </cell>
          <cell r="AP619">
            <v>0</v>
          </cell>
        </row>
        <row r="620">
          <cell r="D620" t="str">
            <v/>
          </cell>
          <cell r="K620" t="str">
            <v/>
          </cell>
          <cell r="AP620">
            <v>0</v>
          </cell>
        </row>
        <row r="621">
          <cell r="D621" t="str">
            <v/>
          </cell>
          <cell r="K621" t="str">
            <v/>
          </cell>
          <cell r="AP621">
            <v>0</v>
          </cell>
        </row>
        <row r="622">
          <cell r="D622" t="str">
            <v/>
          </cell>
          <cell r="K622" t="str">
            <v/>
          </cell>
          <cell r="AP622">
            <v>0</v>
          </cell>
        </row>
        <row r="623">
          <cell r="D623" t="str">
            <v/>
          </cell>
          <cell r="K623" t="str">
            <v/>
          </cell>
          <cell r="AP623">
            <v>0</v>
          </cell>
        </row>
        <row r="624">
          <cell r="D624" t="str">
            <v/>
          </cell>
          <cell r="K624" t="str">
            <v/>
          </cell>
          <cell r="AP624">
            <v>0</v>
          </cell>
        </row>
        <row r="625">
          <cell r="D625" t="str">
            <v/>
          </cell>
          <cell r="K625" t="str">
            <v/>
          </cell>
          <cell r="AP625">
            <v>0</v>
          </cell>
        </row>
        <row r="626">
          <cell r="D626" t="str">
            <v/>
          </cell>
          <cell r="K626" t="str">
            <v/>
          </cell>
          <cell r="AP626">
            <v>0</v>
          </cell>
        </row>
        <row r="627">
          <cell r="D627" t="str">
            <v/>
          </cell>
          <cell r="K627" t="str">
            <v/>
          </cell>
          <cell r="AP627">
            <v>0</v>
          </cell>
        </row>
        <row r="628">
          <cell r="D628" t="str">
            <v/>
          </cell>
          <cell r="K628" t="str">
            <v/>
          </cell>
          <cell r="AP628">
            <v>0</v>
          </cell>
        </row>
        <row r="629">
          <cell r="D629" t="str">
            <v/>
          </cell>
          <cell r="K629" t="str">
            <v/>
          </cell>
          <cell r="AP629">
            <v>0</v>
          </cell>
        </row>
        <row r="630">
          <cell r="D630" t="str">
            <v/>
          </cell>
          <cell r="K630" t="str">
            <v/>
          </cell>
          <cell r="AP630">
            <v>0</v>
          </cell>
        </row>
        <row r="631">
          <cell r="D631" t="str">
            <v/>
          </cell>
          <cell r="K631" t="str">
            <v/>
          </cell>
          <cell r="AP631">
            <v>0</v>
          </cell>
        </row>
        <row r="632">
          <cell r="D632" t="str">
            <v/>
          </cell>
          <cell r="K632" t="str">
            <v/>
          </cell>
          <cell r="AP632">
            <v>0</v>
          </cell>
        </row>
        <row r="633">
          <cell r="D633" t="str">
            <v/>
          </cell>
          <cell r="K633" t="str">
            <v/>
          </cell>
          <cell r="AP633">
            <v>0</v>
          </cell>
        </row>
        <row r="634">
          <cell r="D634" t="str">
            <v/>
          </cell>
          <cell r="K634" t="str">
            <v/>
          </cell>
          <cell r="AP634">
            <v>0</v>
          </cell>
        </row>
        <row r="635">
          <cell r="D635" t="str">
            <v/>
          </cell>
          <cell r="K635" t="str">
            <v/>
          </cell>
          <cell r="AP635">
            <v>0</v>
          </cell>
        </row>
        <row r="636">
          <cell r="D636" t="str">
            <v/>
          </cell>
          <cell r="K636" t="str">
            <v/>
          </cell>
          <cell r="AP636">
            <v>0</v>
          </cell>
        </row>
        <row r="637">
          <cell r="D637" t="str">
            <v/>
          </cell>
          <cell r="K637" t="str">
            <v/>
          </cell>
          <cell r="AP637">
            <v>0</v>
          </cell>
        </row>
        <row r="638">
          <cell r="D638" t="str">
            <v/>
          </cell>
          <cell r="K638" t="str">
            <v/>
          </cell>
          <cell r="AP638">
            <v>0</v>
          </cell>
        </row>
        <row r="639">
          <cell r="D639" t="str">
            <v/>
          </cell>
          <cell r="K639" t="str">
            <v/>
          </cell>
          <cell r="AP639">
            <v>0</v>
          </cell>
        </row>
        <row r="640">
          <cell r="D640" t="str">
            <v/>
          </cell>
          <cell r="K640" t="str">
            <v/>
          </cell>
          <cell r="AP640">
            <v>0</v>
          </cell>
        </row>
        <row r="641">
          <cell r="D641" t="str">
            <v/>
          </cell>
          <cell r="K641" t="str">
            <v/>
          </cell>
          <cell r="AP641">
            <v>0</v>
          </cell>
        </row>
        <row r="642">
          <cell r="D642" t="str">
            <v/>
          </cell>
          <cell r="K642" t="str">
            <v/>
          </cell>
          <cell r="AP642">
            <v>0</v>
          </cell>
        </row>
        <row r="643">
          <cell r="D643" t="str">
            <v/>
          </cell>
          <cell r="K643" t="str">
            <v/>
          </cell>
          <cell r="AP643">
            <v>0</v>
          </cell>
        </row>
        <row r="644">
          <cell r="D644" t="str">
            <v/>
          </cell>
          <cell r="K644" t="str">
            <v/>
          </cell>
          <cell r="AP644">
            <v>0</v>
          </cell>
        </row>
        <row r="645">
          <cell r="D645" t="str">
            <v/>
          </cell>
          <cell r="K645" t="str">
            <v/>
          </cell>
          <cell r="AP645">
            <v>0</v>
          </cell>
        </row>
        <row r="646">
          <cell r="D646" t="str">
            <v/>
          </cell>
          <cell r="K646" t="str">
            <v/>
          </cell>
          <cell r="AP646">
            <v>0</v>
          </cell>
        </row>
        <row r="647">
          <cell r="D647" t="str">
            <v/>
          </cell>
          <cell r="K647" t="str">
            <v/>
          </cell>
          <cell r="AP647">
            <v>0</v>
          </cell>
        </row>
        <row r="648">
          <cell r="D648" t="str">
            <v/>
          </cell>
          <cell r="K648" t="str">
            <v/>
          </cell>
          <cell r="AP648">
            <v>0</v>
          </cell>
        </row>
        <row r="649">
          <cell r="D649" t="str">
            <v/>
          </cell>
          <cell r="K649" t="str">
            <v/>
          </cell>
          <cell r="AP649">
            <v>0</v>
          </cell>
        </row>
        <row r="650">
          <cell r="D650" t="str">
            <v/>
          </cell>
          <cell r="K650" t="str">
            <v/>
          </cell>
          <cell r="AP650">
            <v>0</v>
          </cell>
        </row>
        <row r="651">
          <cell r="D651" t="str">
            <v/>
          </cell>
          <cell r="K651" t="str">
            <v/>
          </cell>
          <cell r="AP651">
            <v>0</v>
          </cell>
        </row>
        <row r="652">
          <cell r="D652" t="str">
            <v/>
          </cell>
          <cell r="K652" t="str">
            <v/>
          </cell>
          <cell r="AP652">
            <v>0</v>
          </cell>
        </row>
        <row r="653">
          <cell r="D653" t="str">
            <v/>
          </cell>
          <cell r="K653" t="str">
            <v/>
          </cell>
          <cell r="AP653">
            <v>0</v>
          </cell>
        </row>
        <row r="654">
          <cell r="D654" t="str">
            <v/>
          </cell>
          <cell r="K654" t="str">
            <v/>
          </cell>
          <cell r="AP654">
            <v>0</v>
          </cell>
        </row>
        <row r="655">
          <cell r="D655" t="str">
            <v/>
          </cell>
          <cell r="K655" t="str">
            <v/>
          </cell>
          <cell r="AP655">
            <v>0</v>
          </cell>
        </row>
        <row r="656">
          <cell r="D656" t="str">
            <v/>
          </cell>
          <cell r="K656" t="str">
            <v/>
          </cell>
          <cell r="AP656">
            <v>0</v>
          </cell>
        </row>
        <row r="657">
          <cell r="D657" t="str">
            <v/>
          </cell>
          <cell r="K657" t="str">
            <v/>
          </cell>
          <cell r="AP657">
            <v>0</v>
          </cell>
        </row>
        <row r="658">
          <cell r="D658" t="str">
            <v/>
          </cell>
          <cell r="K658" t="str">
            <v/>
          </cell>
          <cell r="AP658">
            <v>0</v>
          </cell>
        </row>
        <row r="659">
          <cell r="D659" t="str">
            <v/>
          </cell>
          <cell r="K659" t="str">
            <v/>
          </cell>
          <cell r="AP659">
            <v>0</v>
          </cell>
        </row>
        <row r="660">
          <cell r="D660" t="str">
            <v/>
          </cell>
          <cell r="K660" t="str">
            <v/>
          </cell>
          <cell r="AP660">
            <v>0</v>
          </cell>
        </row>
        <row r="661">
          <cell r="D661" t="str">
            <v/>
          </cell>
          <cell r="K661" t="str">
            <v/>
          </cell>
          <cell r="AP661">
            <v>0</v>
          </cell>
        </row>
        <row r="662">
          <cell r="D662" t="str">
            <v/>
          </cell>
          <cell r="K662" t="str">
            <v/>
          </cell>
          <cell r="AP662">
            <v>0</v>
          </cell>
        </row>
        <row r="663">
          <cell r="D663" t="str">
            <v/>
          </cell>
          <cell r="K663" t="str">
            <v/>
          </cell>
          <cell r="AP663">
            <v>0</v>
          </cell>
        </row>
        <row r="664">
          <cell r="D664" t="str">
            <v/>
          </cell>
          <cell r="K664" t="str">
            <v/>
          </cell>
          <cell r="AP664">
            <v>0</v>
          </cell>
        </row>
        <row r="665">
          <cell r="D665" t="str">
            <v/>
          </cell>
          <cell r="K665" t="str">
            <v/>
          </cell>
          <cell r="AP665">
            <v>0</v>
          </cell>
        </row>
        <row r="666">
          <cell r="D666" t="str">
            <v/>
          </cell>
          <cell r="K666" t="str">
            <v/>
          </cell>
          <cell r="AP666">
            <v>0</v>
          </cell>
        </row>
        <row r="667">
          <cell r="D667" t="str">
            <v/>
          </cell>
          <cell r="K667" t="str">
            <v/>
          </cell>
          <cell r="AP667">
            <v>0</v>
          </cell>
        </row>
        <row r="668">
          <cell r="D668" t="str">
            <v/>
          </cell>
          <cell r="K668" t="str">
            <v/>
          </cell>
          <cell r="AP668">
            <v>0</v>
          </cell>
        </row>
        <row r="669">
          <cell r="D669" t="str">
            <v/>
          </cell>
          <cell r="K669" t="str">
            <v/>
          </cell>
          <cell r="AP669">
            <v>0</v>
          </cell>
        </row>
        <row r="670">
          <cell r="D670" t="str">
            <v/>
          </cell>
          <cell r="K670" t="str">
            <v/>
          </cell>
          <cell r="AP670">
            <v>0</v>
          </cell>
        </row>
        <row r="671">
          <cell r="D671" t="str">
            <v/>
          </cell>
          <cell r="K671" t="str">
            <v/>
          </cell>
          <cell r="AP671">
            <v>0</v>
          </cell>
        </row>
        <row r="672">
          <cell r="D672" t="str">
            <v/>
          </cell>
          <cell r="K672" t="str">
            <v/>
          </cell>
          <cell r="AP672">
            <v>0</v>
          </cell>
        </row>
        <row r="673">
          <cell r="D673" t="str">
            <v/>
          </cell>
          <cell r="K673" t="str">
            <v/>
          </cell>
          <cell r="AP673">
            <v>0</v>
          </cell>
        </row>
        <row r="674">
          <cell r="D674" t="str">
            <v/>
          </cell>
          <cell r="K674" t="str">
            <v/>
          </cell>
          <cell r="AP674">
            <v>0</v>
          </cell>
        </row>
        <row r="675">
          <cell r="D675" t="str">
            <v/>
          </cell>
          <cell r="K675" t="str">
            <v/>
          </cell>
          <cell r="AP675">
            <v>0</v>
          </cell>
        </row>
        <row r="676">
          <cell r="D676" t="str">
            <v/>
          </cell>
          <cell r="K676" t="str">
            <v/>
          </cell>
          <cell r="AP676">
            <v>0</v>
          </cell>
        </row>
        <row r="677">
          <cell r="D677" t="str">
            <v/>
          </cell>
          <cell r="K677" t="str">
            <v/>
          </cell>
          <cell r="AP677">
            <v>0</v>
          </cell>
        </row>
        <row r="678">
          <cell r="D678" t="str">
            <v/>
          </cell>
          <cell r="K678" t="str">
            <v/>
          </cell>
          <cell r="AP678">
            <v>0</v>
          </cell>
        </row>
        <row r="679">
          <cell r="D679" t="str">
            <v/>
          </cell>
          <cell r="K679" t="str">
            <v/>
          </cell>
          <cell r="AP679">
            <v>0</v>
          </cell>
        </row>
        <row r="680">
          <cell r="D680" t="str">
            <v/>
          </cell>
          <cell r="K680" t="str">
            <v/>
          </cell>
          <cell r="AP680">
            <v>0</v>
          </cell>
        </row>
        <row r="681">
          <cell r="D681" t="str">
            <v/>
          </cell>
          <cell r="K681" t="str">
            <v/>
          </cell>
          <cell r="AP681">
            <v>0</v>
          </cell>
        </row>
        <row r="682">
          <cell r="D682" t="str">
            <v/>
          </cell>
          <cell r="K682" t="str">
            <v/>
          </cell>
          <cell r="AP682">
            <v>0</v>
          </cell>
        </row>
        <row r="683">
          <cell r="D683" t="str">
            <v/>
          </cell>
          <cell r="K683" t="str">
            <v/>
          </cell>
          <cell r="AP683">
            <v>0</v>
          </cell>
        </row>
        <row r="684">
          <cell r="D684" t="str">
            <v/>
          </cell>
          <cell r="K684" t="str">
            <v/>
          </cell>
          <cell r="AP684">
            <v>0</v>
          </cell>
        </row>
        <row r="685">
          <cell r="D685" t="str">
            <v/>
          </cell>
          <cell r="K685" t="str">
            <v/>
          </cell>
          <cell r="AP685">
            <v>0</v>
          </cell>
        </row>
        <row r="686">
          <cell r="D686" t="str">
            <v/>
          </cell>
          <cell r="K686" t="str">
            <v/>
          </cell>
          <cell r="AP686">
            <v>0</v>
          </cell>
        </row>
        <row r="687">
          <cell r="D687" t="str">
            <v/>
          </cell>
          <cell r="K687" t="str">
            <v/>
          </cell>
          <cell r="AP687">
            <v>0</v>
          </cell>
        </row>
        <row r="688">
          <cell r="D688" t="str">
            <v/>
          </cell>
          <cell r="K688" t="str">
            <v/>
          </cell>
          <cell r="AP688">
            <v>0</v>
          </cell>
        </row>
        <row r="689">
          <cell r="D689" t="str">
            <v/>
          </cell>
          <cell r="K689" t="str">
            <v/>
          </cell>
          <cell r="AP689">
            <v>0</v>
          </cell>
        </row>
        <row r="690">
          <cell r="D690" t="str">
            <v/>
          </cell>
          <cell r="K690" t="str">
            <v/>
          </cell>
          <cell r="AP690">
            <v>0</v>
          </cell>
        </row>
        <row r="691">
          <cell r="D691" t="str">
            <v/>
          </cell>
          <cell r="K691" t="str">
            <v/>
          </cell>
          <cell r="AP691">
            <v>0</v>
          </cell>
        </row>
        <row r="692">
          <cell r="D692" t="str">
            <v/>
          </cell>
          <cell r="K692" t="str">
            <v/>
          </cell>
          <cell r="AP692">
            <v>0</v>
          </cell>
        </row>
        <row r="693">
          <cell r="D693" t="str">
            <v/>
          </cell>
          <cell r="K693" t="str">
            <v/>
          </cell>
          <cell r="AP693">
            <v>0</v>
          </cell>
        </row>
        <row r="694">
          <cell r="D694" t="str">
            <v/>
          </cell>
          <cell r="K694" t="str">
            <v/>
          </cell>
          <cell r="AP694">
            <v>0</v>
          </cell>
        </row>
        <row r="695">
          <cell r="D695" t="str">
            <v/>
          </cell>
          <cell r="K695" t="str">
            <v/>
          </cell>
          <cell r="AP695">
            <v>0</v>
          </cell>
        </row>
        <row r="696">
          <cell r="D696" t="str">
            <v/>
          </cell>
          <cell r="K696" t="str">
            <v/>
          </cell>
          <cell r="AP696">
            <v>0</v>
          </cell>
        </row>
        <row r="697">
          <cell r="D697" t="str">
            <v/>
          </cell>
          <cell r="K697" t="str">
            <v/>
          </cell>
          <cell r="AP697">
            <v>0</v>
          </cell>
        </row>
        <row r="698">
          <cell r="D698" t="str">
            <v/>
          </cell>
          <cell r="K698" t="str">
            <v/>
          </cell>
          <cell r="AP698">
            <v>0</v>
          </cell>
        </row>
        <row r="699">
          <cell r="D699" t="str">
            <v/>
          </cell>
          <cell r="K699" t="str">
            <v/>
          </cell>
          <cell r="AP699">
            <v>0</v>
          </cell>
        </row>
        <row r="700">
          <cell r="D700" t="str">
            <v/>
          </cell>
          <cell r="K700" t="str">
            <v/>
          </cell>
          <cell r="AP700">
            <v>0</v>
          </cell>
        </row>
        <row r="701">
          <cell r="D701" t="str">
            <v/>
          </cell>
          <cell r="K701" t="str">
            <v/>
          </cell>
          <cell r="AP701">
            <v>0</v>
          </cell>
        </row>
        <row r="702">
          <cell r="D702" t="str">
            <v/>
          </cell>
          <cell r="K702" t="str">
            <v/>
          </cell>
          <cell r="AP702">
            <v>0</v>
          </cell>
        </row>
        <row r="703">
          <cell r="D703" t="str">
            <v/>
          </cell>
          <cell r="K703" t="str">
            <v/>
          </cell>
          <cell r="AP703">
            <v>0</v>
          </cell>
        </row>
        <row r="704">
          <cell r="D704" t="str">
            <v/>
          </cell>
          <cell r="K704" t="str">
            <v/>
          </cell>
          <cell r="AP704">
            <v>0</v>
          </cell>
        </row>
        <row r="705">
          <cell r="D705" t="str">
            <v/>
          </cell>
          <cell r="K705" t="str">
            <v/>
          </cell>
          <cell r="AP705">
            <v>0</v>
          </cell>
        </row>
        <row r="706">
          <cell r="D706" t="str">
            <v/>
          </cell>
          <cell r="K706" t="str">
            <v/>
          </cell>
          <cell r="AP706">
            <v>0</v>
          </cell>
        </row>
        <row r="707">
          <cell r="D707" t="str">
            <v/>
          </cell>
          <cell r="K707" t="str">
            <v/>
          </cell>
          <cell r="AP707">
            <v>0</v>
          </cell>
        </row>
        <row r="708">
          <cell r="D708" t="str">
            <v/>
          </cell>
          <cell r="K708" t="str">
            <v/>
          </cell>
          <cell r="AP708">
            <v>0</v>
          </cell>
        </row>
        <row r="709">
          <cell r="D709" t="str">
            <v/>
          </cell>
          <cell r="K709" t="str">
            <v/>
          </cell>
          <cell r="AP709">
            <v>0</v>
          </cell>
        </row>
        <row r="710">
          <cell r="D710" t="str">
            <v/>
          </cell>
          <cell r="K710" t="str">
            <v/>
          </cell>
          <cell r="AP710">
            <v>0</v>
          </cell>
        </row>
        <row r="711">
          <cell r="D711" t="str">
            <v/>
          </cell>
          <cell r="K711" t="str">
            <v/>
          </cell>
          <cell r="AP711">
            <v>0</v>
          </cell>
        </row>
        <row r="712">
          <cell r="D712" t="str">
            <v/>
          </cell>
          <cell r="K712" t="str">
            <v/>
          </cell>
          <cell r="AP712">
            <v>0</v>
          </cell>
        </row>
        <row r="713">
          <cell r="D713" t="str">
            <v/>
          </cell>
          <cell r="K713" t="str">
            <v/>
          </cell>
          <cell r="AP713">
            <v>0</v>
          </cell>
        </row>
        <row r="714">
          <cell r="D714" t="str">
            <v/>
          </cell>
          <cell r="K714" t="str">
            <v/>
          </cell>
          <cell r="AP714">
            <v>0</v>
          </cell>
        </row>
        <row r="715">
          <cell r="D715" t="str">
            <v/>
          </cell>
          <cell r="K715" t="str">
            <v/>
          </cell>
          <cell r="AP715">
            <v>0</v>
          </cell>
        </row>
        <row r="716">
          <cell r="D716" t="str">
            <v/>
          </cell>
          <cell r="K716" t="str">
            <v/>
          </cell>
          <cell r="AP716">
            <v>0</v>
          </cell>
        </row>
        <row r="717">
          <cell r="D717" t="str">
            <v/>
          </cell>
          <cell r="K717" t="str">
            <v/>
          </cell>
          <cell r="AP717">
            <v>0</v>
          </cell>
        </row>
        <row r="718">
          <cell r="D718" t="str">
            <v/>
          </cell>
          <cell r="K718" t="str">
            <v/>
          </cell>
          <cell r="AP718">
            <v>0</v>
          </cell>
        </row>
        <row r="719">
          <cell r="D719" t="str">
            <v/>
          </cell>
          <cell r="K719" t="str">
            <v/>
          </cell>
          <cell r="AP719">
            <v>0</v>
          </cell>
        </row>
        <row r="720">
          <cell r="D720" t="str">
            <v/>
          </cell>
          <cell r="K720" t="str">
            <v/>
          </cell>
          <cell r="AP720">
            <v>0</v>
          </cell>
        </row>
        <row r="721">
          <cell r="D721" t="str">
            <v/>
          </cell>
          <cell r="K721" t="str">
            <v/>
          </cell>
          <cell r="AP721">
            <v>0</v>
          </cell>
        </row>
        <row r="722">
          <cell r="D722" t="str">
            <v/>
          </cell>
          <cell r="K722" t="str">
            <v/>
          </cell>
          <cell r="AP722">
            <v>0</v>
          </cell>
        </row>
        <row r="723">
          <cell r="D723" t="str">
            <v/>
          </cell>
          <cell r="K723" t="str">
            <v/>
          </cell>
          <cell r="AP723">
            <v>0</v>
          </cell>
        </row>
        <row r="724">
          <cell r="D724" t="str">
            <v/>
          </cell>
          <cell r="K724" t="str">
            <v/>
          </cell>
          <cell r="AP724">
            <v>0</v>
          </cell>
        </row>
        <row r="725">
          <cell r="D725" t="str">
            <v/>
          </cell>
          <cell r="K725" t="str">
            <v/>
          </cell>
          <cell r="AP725">
            <v>0</v>
          </cell>
        </row>
        <row r="726">
          <cell r="D726" t="str">
            <v/>
          </cell>
          <cell r="K726" t="str">
            <v/>
          </cell>
          <cell r="AP726">
            <v>0</v>
          </cell>
        </row>
        <row r="727">
          <cell r="D727" t="str">
            <v/>
          </cell>
          <cell r="K727" t="str">
            <v/>
          </cell>
          <cell r="AP727">
            <v>0</v>
          </cell>
        </row>
        <row r="728">
          <cell r="D728" t="str">
            <v/>
          </cell>
          <cell r="K728" t="str">
            <v/>
          </cell>
          <cell r="AP728">
            <v>0</v>
          </cell>
        </row>
        <row r="729">
          <cell r="D729" t="str">
            <v/>
          </cell>
          <cell r="K729" t="str">
            <v/>
          </cell>
          <cell r="AP729">
            <v>0</v>
          </cell>
        </row>
        <row r="730">
          <cell r="D730" t="str">
            <v/>
          </cell>
          <cell r="K730" t="str">
            <v/>
          </cell>
          <cell r="AP730">
            <v>0</v>
          </cell>
        </row>
        <row r="731">
          <cell r="D731" t="str">
            <v/>
          </cell>
          <cell r="K731" t="str">
            <v/>
          </cell>
          <cell r="AP731">
            <v>0</v>
          </cell>
        </row>
        <row r="732">
          <cell r="D732" t="str">
            <v/>
          </cell>
          <cell r="K732" t="str">
            <v/>
          </cell>
          <cell r="AP732">
            <v>0</v>
          </cell>
        </row>
        <row r="733">
          <cell r="D733" t="str">
            <v/>
          </cell>
          <cell r="K733" t="str">
            <v/>
          </cell>
          <cell r="AP733">
            <v>0</v>
          </cell>
        </row>
        <row r="734">
          <cell r="D734" t="str">
            <v/>
          </cell>
          <cell r="K734" t="str">
            <v/>
          </cell>
          <cell r="AP734">
            <v>0</v>
          </cell>
        </row>
        <row r="735">
          <cell r="D735" t="str">
            <v/>
          </cell>
          <cell r="K735" t="str">
            <v/>
          </cell>
          <cell r="AP735">
            <v>0</v>
          </cell>
        </row>
        <row r="736">
          <cell r="D736" t="str">
            <v/>
          </cell>
          <cell r="K736" t="str">
            <v/>
          </cell>
          <cell r="AP736">
            <v>0</v>
          </cell>
        </row>
        <row r="737">
          <cell r="D737" t="str">
            <v/>
          </cell>
          <cell r="K737" t="str">
            <v/>
          </cell>
          <cell r="AP737">
            <v>0</v>
          </cell>
        </row>
        <row r="738">
          <cell r="D738" t="str">
            <v/>
          </cell>
          <cell r="K738" t="str">
            <v/>
          </cell>
          <cell r="AP738">
            <v>0</v>
          </cell>
        </row>
        <row r="739">
          <cell r="D739" t="str">
            <v/>
          </cell>
          <cell r="K739" t="str">
            <v/>
          </cell>
          <cell r="AP739">
            <v>0</v>
          </cell>
        </row>
        <row r="740">
          <cell r="D740" t="str">
            <v/>
          </cell>
          <cell r="K740" t="str">
            <v/>
          </cell>
          <cell r="AP740">
            <v>0</v>
          </cell>
        </row>
        <row r="741">
          <cell r="D741" t="str">
            <v/>
          </cell>
          <cell r="K741" t="str">
            <v/>
          </cell>
          <cell r="AP741">
            <v>0</v>
          </cell>
        </row>
        <row r="742">
          <cell r="D742" t="str">
            <v/>
          </cell>
          <cell r="K742" t="str">
            <v/>
          </cell>
          <cell r="AP742">
            <v>0</v>
          </cell>
        </row>
        <row r="743">
          <cell r="D743" t="str">
            <v/>
          </cell>
          <cell r="K743" t="str">
            <v/>
          </cell>
          <cell r="AP743">
            <v>0</v>
          </cell>
        </row>
        <row r="744">
          <cell r="D744" t="str">
            <v/>
          </cell>
          <cell r="K744" t="str">
            <v/>
          </cell>
          <cell r="AP744">
            <v>0</v>
          </cell>
        </row>
        <row r="745">
          <cell r="D745" t="str">
            <v/>
          </cell>
          <cell r="K745" t="str">
            <v/>
          </cell>
          <cell r="AP745">
            <v>0</v>
          </cell>
        </row>
        <row r="746">
          <cell r="D746" t="str">
            <v/>
          </cell>
          <cell r="K746" t="str">
            <v/>
          </cell>
          <cell r="AP746">
            <v>0</v>
          </cell>
        </row>
        <row r="747">
          <cell r="D747" t="str">
            <v/>
          </cell>
          <cell r="K747" t="str">
            <v/>
          </cell>
          <cell r="AP747">
            <v>0</v>
          </cell>
        </row>
        <row r="748">
          <cell r="D748" t="str">
            <v/>
          </cell>
          <cell r="K748" t="str">
            <v/>
          </cell>
          <cell r="AP748">
            <v>0</v>
          </cell>
        </row>
        <row r="749">
          <cell r="D749" t="str">
            <v/>
          </cell>
          <cell r="K749" t="str">
            <v/>
          </cell>
          <cell r="AP749">
            <v>0</v>
          </cell>
        </row>
        <row r="750">
          <cell r="D750" t="str">
            <v/>
          </cell>
          <cell r="K750" t="str">
            <v/>
          </cell>
          <cell r="AP750">
            <v>0</v>
          </cell>
        </row>
        <row r="751">
          <cell r="D751" t="str">
            <v/>
          </cell>
          <cell r="K751" t="str">
            <v/>
          </cell>
          <cell r="AP751">
            <v>0</v>
          </cell>
        </row>
        <row r="752">
          <cell r="D752" t="str">
            <v/>
          </cell>
          <cell r="K752" t="str">
            <v/>
          </cell>
          <cell r="AP752">
            <v>0</v>
          </cell>
        </row>
        <row r="753">
          <cell r="D753" t="str">
            <v/>
          </cell>
          <cell r="K753" t="str">
            <v/>
          </cell>
          <cell r="AP753">
            <v>0</v>
          </cell>
        </row>
        <row r="754">
          <cell r="D754" t="str">
            <v/>
          </cell>
          <cell r="K754" t="str">
            <v/>
          </cell>
          <cell r="AP754">
            <v>0</v>
          </cell>
        </row>
        <row r="755">
          <cell r="D755" t="str">
            <v/>
          </cell>
          <cell r="K755" t="str">
            <v/>
          </cell>
          <cell r="AP755">
            <v>0</v>
          </cell>
        </row>
        <row r="756">
          <cell r="D756" t="str">
            <v/>
          </cell>
          <cell r="K756" t="str">
            <v/>
          </cell>
          <cell r="AP756">
            <v>0</v>
          </cell>
        </row>
        <row r="757">
          <cell r="D757" t="str">
            <v/>
          </cell>
          <cell r="K757" t="str">
            <v/>
          </cell>
          <cell r="AP757">
            <v>0</v>
          </cell>
        </row>
        <row r="758">
          <cell r="D758" t="str">
            <v/>
          </cell>
          <cell r="K758" t="str">
            <v/>
          </cell>
          <cell r="AP758">
            <v>0</v>
          </cell>
        </row>
        <row r="759">
          <cell r="D759" t="str">
            <v/>
          </cell>
          <cell r="K759" t="str">
            <v/>
          </cell>
          <cell r="AP759">
            <v>0</v>
          </cell>
        </row>
        <row r="760">
          <cell r="D760" t="str">
            <v/>
          </cell>
          <cell r="K760" t="str">
            <v/>
          </cell>
          <cell r="AP760">
            <v>0</v>
          </cell>
        </row>
        <row r="761">
          <cell r="D761" t="str">
            <v/>
          </cell>
          <cell r="K761" t="str">
            <v/>
          </cell>
          <cell r="AP761">
            <v>0</v>
          </cell>
        </row>
        <row r="762">
          <cell r="D762" t="str">
            <v/>
          </cell>
          <cell r="K762" t="str">
            <v/>
          </cell>
          <cell r="AP762">
            <v>0</v>
          </cell>
        </row>
        <row r="763">
          <cell r="D763" t="str">
            <v/>
          </cell>
          <cell r="K763" t="str">
            <v/>
          </cell>
          <cell r="AP763">
            <v>0</v>
          </cell>
        </row>
        <row r="764">
          <cell r="D764" t="str">
            <v/>
          </cell>
          <cell r="K764" t="str">
            <v/>
          </cell>
          <cell r="AP764">
            <v>0</v>
          </cell>
        </row>
        <row r="765">
          <cell r="D765" t="str">
            <v/>
          </cell>
          <cell r="K765" t="str">
            <v/>
          </cell>
          <cell r="AP765">
            <v>0</v>
          </cell>
        </row>
        <row r="766">
          <cell r="D766" t="str">
            <v/>
          </cell>
          <cell r="K766" t="str">
            <v/>
          </cell>
          <cell r="AP766">
            <v>0</v>
          </cell>
        </row>
        <row r="767">
          <cell r="D767" t="str">
            <v/>
          </cell>
          <cell r="K767" t="str">
            <v/>
          </cell>
          <cell r="AP767">
            <v>0</v>
          </cell>
        </row>
        <row r="768">
          <cell r="D768" t="str">
            <v/>
          </cell>
          <cell r="K768" t="str">
            <v/>
          </cell>
          <cell r="AP768">
            <v>0</v>
          </cell>
        </row>
        <row r="769">
          <cell r="D769" t="str">
            <v/>
          </cell>
          <cell r="K769" t="str">
            <v/>
          </cell>
          <cell r="AP769">
            <v>0</v>
          </cell>
        </row>
        <row r="770">
          <cell r="D770" t="str">
            <v/>
          </cell>
          <cell r="K770" t="str">
            <v/>
          </cell>
          <cell r="AP770">
            <v>0</v>
          </cell>
        </row>
        <row r="771">
          <cell r="D771" t="str">
            <v/>
          </cell>
          <cell r="K771" t="str">
            <v/>
          </cell>
          <cell r="AP771">
            <v>0</v>
          </cell>
        </row>
        <row r="772">
          <cell r="D772" t="str">
            <v/>
          </cell>
          <cell r="K772" t="str">
            <v/>
          </cell>
          <cell r="AP772">
            <v>0</v>
          </cell>
        </row>
        <row r="773">
          <cell r="D773" t="str">
            <v/>
          </cell>
          <cell r="K773" t="str">
            <v/>
          </cell>
          <cell r="AP773">
            <v>0</v>
          </cell>
        </row>
        <row r="774">
          <cell r="D774" t="str">
            <v/>
          </cell>
          <cell r="K774" t="str">
            <v/>
          </cell>
          <cell r="AP774">
            <v>0</v>
          </cell>
        </row>
        <row r="775">
          <cell r="D775" t="str">
            <v/>
          </cell>
          <cell r="K775" t="str">
            <v/>
          </cell>
          <cell r="AP775">
            <v>0</v>
          </cell>
        </row>
        <row r="776">
          <cell r="D776" t="str">
            <v/>
          </cell>
          <cell r="K776" t="str">
            <v/>
          </cell>
          <cell r="AP776">
            <v>0</v>
          </cell>
        </row>
        <row r="777">
          <cell r="D777" t="str">
            <v/>
          </cell>
          <cell r="K777" t="str">
            <v/>
          </cell>
          <cell r="AP777">
            <v>0</v>
          </cell>
        </row>
        <row r="778">
          <cell r="D778" t="str">
            <v/>
          </cell>
          <cell r="K778" t="str">
            <v/>
          </cell>
          <cell r="AP778">
            <v>0</v>
          </cell>
        </row>
        <row r="779">
          <cell r="D779" t="str">
            <v/>
          </cell>
          <cell r="K779" t="str">
            <v/>
          </cell>
          <cell r="AP779">
            <v>0</v>
          </cell>
        </row>
        <row r="780">
          <cell r="D780" t="str">
            <v/>
          </cell>
          <cell r="K780" t="str">
            <v/>
          </cell>
          <cell r="AP780">
            <v>0</v>
          </cell>
        </row>
        <row r="781">
          <cell r="D781" t="str">
            <v/>
          </cell>
          <cell r="K781" t="str">
            <v/>
          </cell>
          <cell r="AP781">
            <v>0</v>
          </cell>
        </row>
        <row r="782">
          <cell r="D782" t="str">
            <v/>
          </cell>
          <cell r="K782" t="str">
            <v/>
          </cell>
          <cell r="AP782">
            <v>0</v>
          </cell>
        </row>
        <row r="783">
          <cell r="D783" t="str">
            <v/>
          </cell>
          <cell r="K783" t="str">
            <v/>
          </cell>
          <cell r="AP783">
            <v>0</v>
          </cell>
        </row>
        <row r="784">
          <cell r="D784" t="str">
            <v/>
          </cell>
          <cell r="K784" t="str">
            <v/>
          </cell>
          <cell r="AP784">
            <v>0</v>
          </cell>
        </row>
        <row r="785">
          <cell r="D785" t="str">
            <v/>
          </cell>
          <cell r="K785" t="str">
            <v/>
          </cell>
          <cell r="AP785">
            <v>0</v>
          </cell>
        </row>
        <row r="786">
          <cell r="D786" t="str">
            <v/>
          </cell>
          <cell r="K786" t="str">
            <v/>
          </cell>
          <cell r="AP786">
            <v>0</v>
          </cell>
        </row>
        <row r="787">
          <cell r="D787" t="str">
            <v/>
          </cell>
          <cell r="K787" t="str">
            <v/>
          </cell>
          <cell r="AP787">
            <v>0</v>
          </cell>
        </row>
        <row r="788">
          <cell r="D788" t="str">
            <v/>
          </cell>
          <cell r="K788" t="str">
            <v/>
          </cell>
          <cell r="AP788">
            <v>0</v>
          </cell>
        </row>
        <row r="789">
          <cell r="D789" t="str">
            <v/>
          </cell>
          <cell r="K789" t="str">
            <v/>
          </cell>
          <cell r="AP789">
            <v>0</v>
          </cell>
        </row>
        <row r="790">
          <cell r="D790" t="str">
            <v/>
          </cell>
          <cell r="K790" t="str">
            <v/>
          </cell>
          <cell r="AP790">
            <v>0</v>
          </cell>
        </row>
        <row r="791">
          <cell r="D791" t="str">
            <v/>
          </cell>
          <cell r="K791" t="str">
            <v/>
          </cell>
          <cell r="AP791">
            <v>0</v>
          </cell>
        </row>
        <row r="792">
          <cell r="D792" t="str">
            <v/>
          </cell>
          <cell r="K792" t="str">
            <v/>
          </cell>
          <cell r="AP792">
            <v>0</v>
          </cell>
        </row>
        <row r="793">
          <cell r="D793" t="str">
            <v/>
          </cell>
          <cell r="K793" t="str">
            <v/>
          </cell>
          <cell r="AP793">
            <v>0</v>
          </cell>
        </row>
        <row r="794">
          <cell r="D794" t="str">
            <v/>
          </cell>
          <cell r="K794" t="str">
            <v/>
          </cell>
          <cell r="AP794">
            <v>0</v>
          </cell>
        </row>
        <row r="795">
          <cell r="D795" t="str">
            <v/>
          </cell>
          <cell r="K795" t="str">
            <v/>
          </cell>
          <cell r="AP795">
            <v>0</v>
          </cell>
        </row>
        <row r="796">
          <cell r="D796" t="str">
            <v/>
          </cell>
          <cell r="K796" t="str">
            <v/>
          </cell>
          <cell r="AP796">
            <v>0</v>
          </cell>
        </row>
        <row r="797">
          <cell r="D797" t="str">
            <v/>
          </cell>
          <cell r="K797" t="str">
            <v/>
          </cell>
          <cell r="AP797">
            <v>0</v>
          </cell>
        </row>
        <row r="798">
          <cell r="D798" t="str">
            <v/>
          </cell>
          <cell r="K798" t="str">
            <v/>
          </cell>
          <cell r="AP798">
            <v>0</v>
          </cell>
        </row>
        <row r="799">
          <cell r="D799" t="str">
            <v/>
          </cell>
          <cell r="K799" t="str">
            <v/>
          </cell>
          <cell r="AP799">
            <v>0</v>
          </cell>
        </row>
        <row r="800">
          <cell r="D800" t="str">
            <v/>
          </cell>
          <cell r="K800" t="str">
            <v/>
          </cell>
          <cell r="AP800">
            <v>0</v>
          </cell>
        </row>
        <row r="801">
          <cell r="D801" t="str">
            <v/>
          </cell>
          <cell r="K801" t="str">
            <v/>
          </cell>
          <cell r="AP801">
            <v>0</v>
          </cell>
        </row>
        <row r="802">
          <cell r="D802" t="str">
            <v/>
          </cell>
          <cell r="K802" t="str">
            <v/>
          </cell>
          <cell r="AP802">
            <v>0</v>
          </cell>
        </row>
        <row r="803">
          <cell r="D803" t="str">
            <v/>
          </cell>
          <cell r="K803" t="str">
            <v/>
          </cell>
          <cell r="AP803">
            <v>0</v>
          </cell>
        </row>
        <row r="804">
          <cell r="D804" t="str">
            <v/>
          </cell>
          <cell r="K804" t="str">
            <v/>
          </cell>
          <cell r="AP804">
            <v>0</v>
          </cell>
        </row>
        <row r="805">
          <cell r="D805" t="str">
            <v/>
          </cell>
          <cell r="K805" t="str">
            <v/>
          </cell>
          <cell r="AP805">
            <v>0</v>
          </cell>
        </row>
        <row r="806">
          <cell r="D806" t="str">
            <v/>
          </cell>
          <cell r="K806" t="str">
            <v/>
          </cell>
          <cell r="AP806">
            <v>0</v>
          </cell>
        </row>
        <row r="807">
          <cell r="D807" t="str">
            <v/>
          </cell>
          <cell r="K807" t="str">
            <v/>
          </cell>
          <cell r="AP807">
            <v>0</v>
          </cell>
        </row>
        <row r="808">
          <cell r="D808" t="str">
            <v/>
          </cell>
          <cell r="K808" t="str">
            <v/>
          </cell>
          <cell r="AP808">
            <v>0</v>
          </cell>
        </row>
        <row r="809">
          <cell r="D809" t="str">
            <v/>
          </cell>
          <cell r="K809" t="str">
            <v/>
          </cell>
          <cell r="AP809">
            <v>0</v>
          </cell>
        </row>
        <row r="810">
          <cell r="D810" t="str">
            <v/>
          </cell>
          <cell r="K810" t="str">
            <v/>
          </cell>
          <cell r="AP810">
            <v>0</v>
          </cell>
        </row>
        <row r="811">
          <cell r="D811" t="str">
            <v/>
          </cell>
          <cell r="K811" t="str">
            <v/>
          </cell>
          <cell r="AP811">
            <v>0</v>
          </cell>
        </row>
        <row r="812">
          <cell r="D812" t="str">
            <v/>
          </cell>
          <cell r="K812" t="str">
            <v/>
          </cell>
          <cell r="AP812">
            <v>0</v>
          </cell>
        </row>
        <row r="813">
          <cell r="D813" t="str">
            <v/>
          </cell>
          <cell r="K813" t="str">
            <v/>
          </cell>
          <cell r="AP813">
            <v>0</v>
          </cell>
        </row>
        <row r="814">
          <cell r="D814" t="str">
            <v/>
          </cell>
          <cell r="K814" t="str">
            <v/>
          </cell>
          <cell r="AP814">
            <v>0</v>
          </cell>
        </row>
        <row r="815">
          <cell r="D815" t="str">
            <v/>
          </cell>
          <cell r="K815" t="str">
            <v/>
          </cell>
          <cell r="AP815">
            <v>0</v>
          </cell>
        </row>
        <row r="816">
          <cell r="D816" t="str">
            <v/>
          </cell>
          <cell r="K816" t="str">
            <v/>
          </cell>
          <cell r="AP816">
            <v>0</v>
          </cell>
        </row>
        <row r="817">
          <cell r="D817" t="str">
            <v/>
          </cell>
          <cell r="K817" t="str">
            <v/>
          </cell>
          <cell r="AP817">
            <v>0</v>
          </cell>
        </row>
        <row r="818">
          <cell r="D818" t="str">
            <v/>
          </cell>
          <cell r="K818" t="str">
            <v/>
          </cell>
          <cell r="AP818">
            <v>0</v>
          </cell>
        </row>
        <row r="819">
          <cell r="D819" t="str">
            <v/>
          </cell>
          <cell r="K819" t="str">
            <v/>
          </cell>
          <cell r="AP819">
            <v>0</v>
          </cell>
        </row>
        <row r="820">
          <cell r="D820" t="str">
            <v/>
          </cell>
          <cell r="K820" t="str">
            <v/>
          </cell>
          <cell r="AP820">
            <v>0</v>
          </cell>
        </row>
        <row r="821">
          <cell r="D821" t="str">
            <v/>
          </cell>
          <cell r="K821" t="str">
            <v/>
          </cell>
          <cell r="AP821">
            <v>0</v>
          </cell>
        </row>
        <row r="822">
          <cell r="D822" t="str">
            <v/>
          </cell>
          <cell r="K822" t="str">
            <v/>
          </cell>
          <cell r="AP822">
            <v>0</v>
          </cell>
        </row>
        <row r="823">
          <cell r="D823" t="str">
            <v/>
          </cell>
          <cell r="K823" t="str">
            <v/>
          </cell>
          <cell r="AP823">
            <v>0</v>
          </cell>
        </row>
        <row r="824">
          <cell r="D824" t="str">
            <v/>
          </cell>
          <cell r="K824" t="str">
            <v/>
          </cell>
          <cell r="AP824">
            <v>0</v>
          </cell>
        </row>
        <row r="825">
          <cell r="D825" t="str">
            <v/>
          </cell>
          <cell r="K825" t="str">
            <v/>
          </cell>
          <cell r="AP825">
            <v>0</v>
          </cell>
        </row>
        <row r="826">
          <cell r="D826" t="str">
            <v/>
          </cell>
          <cell r="K826" t="str">
            <v/>
          </cell>
          <cell r="AP826">
            <v>0</v>
          </cell>
        </row>
        <row r="827">
          <cell r="D827" t="str">
            <v/>
          </cell>
          <cell r="K827" t="str">
            <v/>
          </cell>
          <cell r="AP827">
            <v>0</v>
          </cell>
        </row>
        <row r="828">
          <cell r="D828" t="str">
            <v/>
          </cell>
          <cell r="K828" t="str">
            <v/>
          </cell>
          <cell r="AP828">
            <v>0</v>
          </cell>
        </row>
        <row r="829">
          <cell r="D829" t="str">
            <v/>
          </cell>
          <cell r="K829" t="str">
            <v/>
          </cell>
          <cell r="AP829">
            <v>0</v>
          </cell>
        </row>
        <row r="830">
          <cell r="D830" t="str">
            <v/>
          </cell>
          <cell r="K830" t="str">
            <v/>
          </cell>
          <cell r="AP830">
            <v>0</v>
          </cell>
        </row>
        <row r="831">
          <cell r="D831" t="str">
            <v/>
          </cell>
          <cell r="K831" t="str">
            <v/>
          </cell>
          <cell r="AP831">
            <v>0</v>
          </cell>
        </row>
        <row r="832">
          <cell r="D832" t="str">
            <v/>
          </cell>
          <cell r="K832" t="str">
            <v/>
          </cell>
          <cell r="AP832">
            <v>0</v>
          </cell>
        </row>
        <row r="833">
          <cell r="D833" t="str">
            <v/>
          </cell>
          <cell r="K833" t="str">
            <v/>
          </cell>
          <cell r="AP833">
            <v>0</v>
          </cell>
        </row>
        <row r="834">
          <cell r="D834" t="str">
            <v/>
          </cell>
          <cell r="K834" t="str">
            <v/>
          </cell>
          <cell r="AP834">
            <v>0</v>
          </cell>
        </row>
        <row r="835">
          <cell r="D835" t="str">
            <v/>
          </cell>
          <cell r="K835" t="str">
            <v/>
          </cell>
          <cell r="AP835">
            <v>0</v>
          </cell>
        </row>
        <row r="836">
          <cell r="D836" t="str">
            <v/>
          </cell>
          <cell r="K836" t="str">
            <v/>
          </cell>
          <cell r="AP836">
            <v>0</v>
          </cell>
        </row>
        <row r="837">
          <cell r="D837" t="str">
            <v/>
          </cell>
          <cell r="K837" t="str">
            <v/>
          </cell>
          <cell r="AP837">
            <v>0</v>
          </cell>
        </row>
        <row r="838">
          <cell r="D838" t="str">
            <v/>
          </cell>
          <cell r="K838" t="str">
            <v/>
          </cell>
          <cell r="AP838">
            <v>0</v>
          </cell>
        </row>
        <row r="839">
          <cell r="D839" t="str">
            <v/>
          </cell>
          <cell r="K839" t="str">
            <v/>
          </cell>
          <cell r="AP839">
            <v>0</v>
          </cell>
        </row>
        <row r="840">
          <cell r="D840" t="str">
            <v/>
          </cell>
          <cell r="K840" t="str">
            <v/>
          </cell>
          <cell r="AP840">
            <v>0</v>
          </cell>
        </row>
        <row r="841">
          <cell r="D841" t="str">
            <v/>
          </cell>
          <cell r="K841" t="str">
            <v/>
          </cell>
          <cell r="AP841">
            <v>0</v>
          </cell>
        </row>
        <row r="842">
          <cell r="D842" t="str">
            <v/>
          </cell>
          <cell r="K842" t="str">
            <v/>
          </cell>
          <cell r="AP842">
            <v>0</v>
          </cell>
        </row>
        <row r="843">
          <cell r="D843" t="str">
            <v/>
          </cell>
          <cell r="K843" t="str">
            <v/>
          </cell>
          <cell r="AP843">
            <v>0</v>
          </cell>
        </row>
        <row r="844">
          <cell r="D844" t="str">
            <v/>
          </cell>
          <cell r="K844" t="str">
            <v/>
          </cell>
          <cell r="AP844">
            <v>0</v>
          </cell>
        </row>
        <row r="845">
          <cell r="D845" t="str">
            <v/>
          </cell>
          <cell r="K845" t="str">
            <v/>
          </cell>
          <cell r="AP845">
            <v>0</v>
          </cell>
        </row>
        <row r="846">
          <cell r="D846" t="str">
            <v/>
          </cell>
          <cell r="K846" t="str">
            <v/>
          </cell>
          <cell r="AP846">
            <v>0</v>
          </cell>
        </row>
        <row r="847">
          <cell r="D847" t="str">
            <v/>
          </cell>
          <cell r="K847" t="str">
            <v/>
          </cell>
          <cell r="AP847">
            <v>0</v>
          </cell>
        </row>
        <row r="848">
          <cell r="D848" t="str">
            <v/>
          </cell>
          <cell r="K848" t="str">
            <v/>
          </cell>
          <cell r="AP848">
            <v>0</v>
          </cell>
        </row>
        <row r="849">
          <cell r="D849" t="str">
            <v/>
          </cell>
          <cell r="K849" t="str">
            <v/>
          </cell>
          <cell r="AP849">
            <v>0</v>
          </cell>
        </row>
        <row r="850">
          <cell r="D850" t="str">
            <v/>
          </cell>
          <cell r="K850" t="str">
            <v/>
          </cell>
          <cell r="AP850">
            <v>0</v>
          </cell>
        </row>
        <row r="851">
          <cell r="D851" t="str">
            <v/>
          </cell>
          <cell r="K851" t="str">
            <v/>
          </cell>
          <cell r="AP851">
            <v>0</v>
          </cell>
        </row>
        <row r="852">
          <cell r="D852" t="str">
            <v/>
          </cell>
          <cell r="K852" t="str">
            <v/>
          </cell>
          <cell r="AP852">
            <v>0</v>
          </cell>
        </row>
        <row r="853">
          <cell r="D853" t="str">
            <v/>
          </cell>
          <cell r="K853" t="str">
            <v/>
          </cell>
          <cell r="AP853">
            <v>0</v>
          </cell>
        </row>
        <row r="854">
          <cell r="D854" t="str">
            <v/>
          </cell>
          <cell r="K854" t="str">
            <v/>
          </cell>
          <cell r="AP854">
            <v>0</v>
          </cell>
        </row>
        <row r="855">
          <cell r="D855" t="str">
            <v/>
          </cell>
          <cell r="K855" t="str">
            <v/>
          </cell>
          <cell r="AP855">
            <v>0</v>
          </cell>
        </row>
        <row r="856">
          <cell r="D856" t="str">
            <v/>
          </cell>
          <cell r="K856" t="str">
            <v/>
          </cell>
          <cell r="AP856">
            <v>0</v>
          </cell>
        </row>
        <row r="857">
          <cell r="D857" t="str">
            <v/>
          </cell>
          <cell r="K857" t="str">
            <v/>
          </cell>
          <cell r="AP857">
            <v>0</v>
          </cell>
        </row>
        <row r="858">
          <cell r="D858" t="str">
            <v/>
          </cell>
          <cell r="K858" t="str">
            <v/>
          </cell>
          <cell r="AP858">
            <v>0</v>
          </cell>
        </row>
        <row r="859">
          <cell r="D859" t="str">
            <v/>
          </cell>
          <cell r="K859" t="str">
            <v/>
          </cell>
          <cell r="AP859">
            <v>0</v>
          </cell>
        </row>
        <row r="860">
          <cell r="D860" t="str">
            <v/>
          </cell>
          <cell r="K860" t="str">
            <v/>
          </cell>
          <cell r="AP860">
            <v>0</v>
          </cell>
        </row>
        <row r="861">
          <cell r="D861" t="str">
            <v/>
          </cell>
          <cell r="K861" t="str">
            <v/>
          </cell>
          <cell r="AP861">
            <v>0</v>
          </cell>
        </row>
        <row r="862">
          <cell r="D862" t="str">
            <v/>
          </cell>
          <cell r="K862" t="str">
            <v/>
          </cell>
          <cell r="AP862">
            <v>0</v>
          </cell>
        </row>
        <row r="863">
          <cell r="D863" t="str">
            <v/>
          </cell>
          <cell r="K863" t="str">
            <v/>
          </cell>
          <cell r="AP863">
            <v>0</v>
          </cell>
        </row>
        <row r="864">
          <cell r="D864" t="str">
            <v/>
          </cell>
          <cell r="K864" t="str">
            <v/>
          </cell>
          <cell r="AP864">
            <v>0</v>
          </cell>
        </row>
        <row r="865">
          <cell r="D865" t="str">
            <v/>
          </cell>
          <cell r="K865" t="str">
            <v/>
          </cell>
          <cell r="AP865">
            <v>0</v>
          </cell>
        </row>
        <row r="866">
          <cell r="D866" t="str">
            <v/>
          </cell>
          <cell r="K866" t="str">
            <v/>
          </cell>
          <cell r="AP866">
            <v>0</v>
          </cell>
        </row>
        <row r="867">
          <cell r="D867" t="str">
            <v/>
          </cell>
          <cell r="K867" t="str">
            <v/>
          </cell>
          <cell r="AP867">
            <v>0</v>
          </cell>
        </row>
        <row r="868">
          <cell r="D868" t="str">
            <v/>
          </cell>
          <cell r="K868" t="str">
            <v/>
          </cell>
          <cell r="AP868">
            <v>0</v>
          </cell>
        </row>
        <row r="869">
          <cell r="D869" t="str">
            <v/>
          </cell>
          <cell r="K869" t="str">
            <v/>
          </cell>
          <cell r="AP869">
            <v>0</v>
          </cell>
        </row>
        <row r="870">
          <cell r="D870" t="str">
            <v/>
          </cell>
          <cell r="K870" t="str">
            <v/>
          </cell>
          <cell r="AP870">
            <v>0</v>
          </cell>
        </row>
        <row r="871">
          <cell r="D871" t="str">
            <v/>
          </cell>
          <cell r="K871" t="str">
            <v/>
          </cell>
          <cell r="AP871">
            <v>0</v>
          </cell>
        </row>
        <row r="872">
          <cell r="D872" t="str">
            <v/>
          </cell>
          <cell r="K872" t="str">
            <v/>
          </cell>
          <cell r="AP872">
            <v>0</v>
          </cell>
        </row>
        <row r="873">
          <cell r="D873" t="str">
            <v/>
          </cell>
          <cell r="K873" t="str">
            <v/>
          </cell>
          <cell r="AP873">
            <v>0</v>
          </cell>
        </row>
        <row r="874">
          <cell r="D874" t="str">
            <v/>
          </cell>
          <cell r="K874" t="str">
            <v/>
          </cell>
          <cell r="AP874">
            <v>0</v>
          </cell>
        </row>
        <row r="875">
          <cell r="D875" t="str">
            <v/>
          </cell>
          <cell r="K875" t="str">
            <v/>
          </cell>
          <cell r="AP875">
            <v>0</v>
          </cell>
        </row>
        <row r="876">
          <cell r="D876" t="str">
            <v/>
          </cell>
          <cell r="K876" t="str">
            <v/>
          </cell>
          <cell r="AP876">
            <v>0</v>
          </cell>
        </row>
        <row r="877">
          <cell r="D877" t="str">
            <v/>
          </cell>
          <cell r="K877" t="str">
            <v/>
          </cell>
          <cell r="AP877">
            <v>0</v>
          </cell>
        </row>
        <row r="878">
          <cell r="D878" t="str">
            <v/>
          </cell>
          <cell r="K878" t="str">
            <v/>
          </cell>
          <cell r="AP878">
            <v>0</v>
          </cell>
        </row>
        <row r="879">
          <cell r="D879" t="str">
            <v/>
          </cell>
          <cell r="K879" t="str">
            <v/>
          </cell>
          <cell r="AP879">
            <v>0</v>
          </cell>
        </row>
        <row r="880">
          <cell r="D880" t="str">
            <v/>
          </cell>
          <cell r="K880" t="str">
            <v/>
          </cell>
          <cell r="AP880">
            <v>0</v>
          </cell>
        </row>
        <row r="881">
          <cell r="D881" t="str">
            <v/>
          </cell>
          <cell r="K881" t="str">
            <v/>
          </cell>
          <cell r="AP881">
            <v>0</v>
          </cell>
        </row>
        <row r="882">
          <cell r="D882" t="str">
            <v/>
          </cell>
          <cell r="K882" t="str">
            <v/>
          </cell>
          <cell r="AP882">
            <v>0</v>
          </cell>
        </row>
        <row r="883">
          <cell r="D883" t="str">
            <v/>
          </cell>
          <cell r="K883" t="str">
            <v/>
          </cell>
          <cell r="AP883">
            <v>0</v>
          </cell>
        </row>
        <row r="884">
          <cell r="D884" t="str">
            <v/>
          </cell>
          <cell r="K884" t="str">
            <v/>
          </cell>
          <cell r="AP884">
            <v>0</v>
          </cell>
        </row>
        <row r="885">
          <cell r="D885" t="str">
            <v/>
          </cell>
          <cell r="K885" t="str">
            <v/>
          </cell>
          <cell r="AP885">
            <v>0</v>
          </cell>
        </row>
        <row r="886">
          <cell r="D886" t="str">
            <v/>
          </cell>
          <cell r="K886" t="str">
            <v/>
          </cell>
          <cell r="AP886">
            <v>0</v>
          </cell>
        </row>
        <row r="887">
          <cell r="D887" t="str">
            <v/>
          </cell>
          <cell r="K887" t="str">
            <v/>
          </cell>
          <cell r="AP887">
            <v>0</v>
          </cell>
        </row>
        <row r="888">
          <cell r="D888" t="str">
            <v/>
          </cell>
          <cell r="K888" t="str">
            <v/>
          </cell>
          <cell r="AP888">
            <v>0</v>
          </cell>
        </row>
        <row r="889">
          <cell r="D889" t="str">
            <v/>
          </cell>
          <cell r="K889" t="str">
            <v/>
          </cell>
          <cell r="AP889">
            <v>0</v>
          </cell>
        </row>
        <row r="890">
          <cell r="D890" t="str">
            <v/>
          </cell>
          <cell r="K890" t="str">
            <v/>
          </cell>
          <cell r="AP890">
            <v>0</v>
          </cell>
        </row>
        <row r="891">
          <cell r="D891" t="str">
            <v/>
          </cell>
          <cell r="K891" t="str">
            <v/>
          </cell>
          <cell r="AP891">
            <v>0</v>
          </cell>
        </row>
        <row r="892">
          <cell r="D892" t="str">
            <v/>
          </cell>
          <cell r="K892" t="str">
            <v/>
          </cell>
          <cell r="AP892">
            <v>0</v>
          </cell>
        </row>
        <row r="893">
          <cell r="D893" t="str">
            <v/>
          </cell>
          <cell r="K893" t="str">
            <v/>
          </cell>
          <cell r="AP893">
            <v>0</v>
          </cell>
        </row>
        <row r="894">
          <cell r="D894" t="str">
            <v/>
          </cell>
          <cell r="K894" t="str">
            <v/>
          </cell>
          <cell r="AP894">
            <v>0</v>
          </cell>
        </row>
        <row r="895">
          <cell r="D895" t="str">
            <v/>
          </cell>
          <cell r="K895" t="str">
            <v/>
          </cell>
          <cell r="AP895">
            <v>0</v>
          </cell>
        </row>
        <row r="896">
          <cell r="D896" t="str">
            <v/>
          </cell>
          <cell r="K896" t="str">
            <v/>
          </cell>
          <cell r="AP896">
            <v>0</v>
          </cell>
        </row>
        <row r="897">
          <cell r="D897" t="str">
            <v/>
          </cell>
          <cell r="K897" t="str">
            <v/>
          </cell>
          <cell r="AP897">
            <v>0</v>
          </cell>
        </row>
        <row r="898">
          <cell r="D898" t="str">
            <v/>
          </cell>
          <cell r="K898" t="str">
            <v/>
          </cell>
          <cell r="AP898">
            <v>0</v>
          </cell>
        </row>
        <row r="899">
          <cell r="D899" t="str">
            <v/>
          </cell>
          <cell r="K899" t="str">
            <v/>
          </cell>
          <cell r="AP899">
            <v>0</v>
          </cell>
        </row>
        <row r="900">
          <cell r="D900" t="str">
            <v/>
          </cell>
          <cell r="K900" t="str">
            <v/>
          </cell>
          <cell r="AP900">
            <v>0</v>
          </cell>
        </row>
        <row r="901">
          <cell r="D901" t="str">
            <v/>
          </cell>
          <cell r="K901" t="str">
            <v/>
          </cell>
          <cell r="AP901">
            <v>0</v>
          </cell>
        </row>
        <row r="902">
          <cell r="D902" t="str">
            <v/>
          </cell>
          <cell r="K902" t="str">
            <v/>
          </cell>
          <cell r="AP902">
            <v>0</v>
          </cell>
        </row>
        <row r="903">
          <cell r="D903" t="str">
            <v/>
          </cell>
          <cell r="K903" t="str">
            <v/>
          </cell>
          <cell r="AP903">
            <v>0</v>
          </cell>
        </row>
        <row r="904">
          <cell r="D904" t="str">
            <v/>
          </cell>
          <cell r="K904" t="str">
            <v/>
          </cell>
          <cell r="AP904">
            <v>0</v>
          </cell>
        </row>
        <row r="905">
          <cell r="D905" t="str">
            <v/>
          </cell>
          <cell r="K905" t="str">
            <v/>
          </cell>
          <cell r="AP905">
            <v>0</v>
          </cell>
        </row>
        <row r="906">
          <cell r="D906" t="str">
            <v/>
          </cell>
          <cell r="K906" t="str">
            <v/>
          </cell>
          <cell r="AP906">
            <v>0</v>
          </cell>
        </row>
        <row r="907">
          <cell r="D907" t="str">
            <v/>
          </cell>
          <cell r="K907" t="str">
            <v/>
          </cell>
          <cell r="AP907">
            <v>0</v>
          </cell>
        </row>
        <row r="908">
          <cell r="D908" t="str">
            <v/>
          </cell>
          <cell r="K908" t="str">
            <v/>
          </cell>
          <cell r="AP908">
            <v>0</v>
          </cell>
        </row>
        <row r="909">
          <cell r="D909" t="str">
            <v/>
          </cell>
          <cell r="K909" t="str">
            <v/>
          </cell>
          <cell r="AP909">
            <v>0</v>
          </cell>
        </row>
        <row r="910">
          <cell r="D910" t="str">
            <v/>
          </cell>
          <cell r="K910" t="str">
            <v/>
          </cell>
          <cell r="AP910">
            <v>0</v>
          </cell>
        </row>
        <row r="911">
          <cell r="D911" t="str">
            <v/>
          </cell>
          <cell r="K911" t="str">
            <v/>
          </cell>
          <cell r="AP911">
            <v>0</v>
          </cell>
        </row>
        <row r="912">
          <cell r="D912" t="str">
            <v/>
          </cell>
          <cell r="K912" t="str">
            <v/>
          </cell>
          <cell r="AP912">
            <v>0</v>
          </cell>
        </row>
        <row r="913">
          <cell r="D913" t="str">
            <v/>
          </cell>
          <cell r="K913" t="str">
            <v/>
          </cell>
          <cell r="AP913">
            <v>0</v>
          </cell>
        </row>
        <row r="914">
          <cell r="D914" t="str">
            <v/>
          </cell>
          <cell r="K914" t="str">
            <v/>
          </cell>
          <cell r="AP914">
            <v>0</v>
          </cell>
        </row>
        <row r="915">
          <cell r="D915" t="str">
            <v/>
          </cell>
          <cell r="K915" t="str">
            <v/>
          </cell>
          <cell r="AP915">
            <v>0</v>
          </cell>
        </row>
        <row r="916">
          <cell r="D916" t="str">
            <v/>
          </cell>
          <cell r="K916" t="str">
            <v/>
          </cell>
          <cell r="AP916">
            <v>0</v>
          </cell>
        </row>
        <row r="917">
          <cell r="D917" t="str">
            <v/>
          </cell>
          <cell r="K917" t="str">
            <v/>
          </cell>
          <cell r="AP917">
            <v>0</v>
          </cell>
        </row>
        <row r="918">
          <cell r="D918" t="str">
            <v/>
          </cell>
          <cell r="K918" t="str">
            <v/>
          </cell>
          <cell r="AP918">
            <v>0</v>
          </cell>
        </row>
        <row r="919">
          <cell r="D919" t="str">
            <v/>
          </cell>
          <cell r="K919" t="str">
            <v/>
          </cell>
          <cell r="AP919">
            <v>0</v>
          </cell>
        </row>
        <row r="920">
          <cell r="D920" t="str">
            <v/>
          </cell>
          <cell r="K920" t="str">
            <v/>
          </cell>
          <cell r="AP920">
            <v>0</v>
          </cell>
        </row>
        <row r="921">
          <cell r="D921" t="str">
            <v/>
          </cell>
          <cell r="K921" t="str">
            <v/>
          </cell>
          <cell r="AP921">
            <v>0</v>
          </cell>
        </row>
        <row r="922">
          <cell r="D922" t="str">
            <v/>
          </cell>
          <cell r="K922" t="str">
            <v/>
          </cell>
          <cell r="AP922">
            <v>0</v>
          </cell>
        </row>
        <row r="923">
          <cell r="D923" t="str">
            <v/>
          </cell>
          <cell r="K923" t="str">
            <v/>
          </cell>
          <cell r="AP923">
            <v>0</v>
          </cell>
        </row>
        <row r="924">
          <cell r="D924" t="str">
            <v/>
          </cell>
          <cell r="K924" t="str">
            <v/>
          </cell>
          <cell r="AP924">
            <v>0</v>
          </cell>
        </row>
        <row r="925">
          <cell r="D925" t="str">
            <v/>
          </cell>
          <cell r="K925" t="str">
            <v/>
          </cell>
          <cell r="AP925">
            <v>0</v>
          </cell>
        </row>
        <row r="926">
          <cell r="D926" t="str">
            <v/>
          </cell>
          <cell r="K926" t="str">
            <v/>
          </cell>
          <cell r="AP926">
            <v>0</v>
          </cell>
        </row>
        <row r="927">
          <cell r="D927" t="str">
            <v/>
          </cell>
          <cell r="K927" t="str">
            <v/>
          </cell>
          <cell r="AP927">
            <v>0</v>
          </cell>
        </row>
        <row r="928">
          <cell r="D928" t="str">
            <v/>
          </cell>
          <cell r="K928" t="str">
            <v/>
          </cell>
          <cell r="AP928">
            <v>0</v>
          </cell>
        </row>
        <row r="929">
          <cell r="D929" t="str">
            <v/>
          </cell>
          <cell r="K929" t="str">
            <v/>
          </cell>
          <cell r="AP929">
            <v>0</v>
          </cell>
        </row>
        <row r="930">
          <cell r="D930" t="str">
            <v/>
          </cell>
          <cell r="K930" t="str">
            <v/>
          </cell>
          <cell r="AP930">
            <v>0</v>
          </cell>
        </row>
        <row r="931">
          <cell r="D931" t="str">
            <v/>
          </cell>
          <cell r="K931" t="str">
            <v/>
          </cell>
          <cell r="AP931">
            <v>0</v>
          </cell>
        </row>
        <row r="932">
          <cell r="D932" t="str">
            <v/>
          </cell>
          <cell r="K932" t="str">
            <v/>
          </cell>
          <cell r="AP932">
            <v>0</v>
          </cell>
        </row>
        <row r="933">
          <cell r="D933" t="str">
            <v/>
          </cell>
          <cell r="K933" t="str">
            <v/>
          </cell>
          <cell r="AP933">
            <v>0</v>
          </cell>
        </row>
        <row r="934">
          <cell r="D934" t="str">
            <v/>
          </cell>
          <cell r="K934" t="str">
            <v/>
          </cell>
          <cell r="AP934">
            <v>0</v>
          </cell>
        </row>
        <row r="935">
          <cell r="D935" t="str">
            <v/>
          </cell>
          <cell r="K935" t="str">
            <v/>
          </cell>
          <cell r="AP935">
            <v>0</v>
          </cell>
        </row>
        <row r="936">
          <cell r="D936" t="str">
            <v/>
          </cell>
          <cell r="K936" t="str">
            <v/>
          </cell>
          <cell r="AP936">
            <v>0</v>
          </cell>
        </row>
        <row r="937">
          <cell r="D937" t="str">
            <v/>
          </cell>
          <cell r="K937" t="str">
            <v/>
          </cell>
          <cell r="AP937">
            <v>0</v>
          </cell>
        </row>
        <row r="938">
          <cell r="D938" t="str">
            <v/>
          </cell>
          <cell r="K938" t="str">
            <v/>
          </cell>
          <cell r="AP938">
            <v>0</v>
          </cell>
        </row>
        <row r="939">
          <cell r="D939" t="str">
            <v/>
          </cell>
          <cell r="K939" t="str">
            <v/>
          </cell>
          <cell r="AP939">
            <v>0</v>
          </cell>
        </row>
        <row r="940">
          <cell r="D940" t="str">
            <v/>
          </cell>
          <cell r="K940" t="str">
            <v/>
          </cell>
          <cell r="AP940">
            <v>0</v>
          </cell>
        </row>
        <row r="941">
          <cell r="D941" t="str">
            <v/>
          </cell>
          <cell r="K941" t="str">
            <v/>
          </cell>
          <cell r="AP941">
            <v>0</v>
          </cell>
        </row>
        <row r="942">
          <cell r="D942" t="str">
            <v/>
          </cell>
          <cell r="K942" t="str">
            <v/>
          </cell>
          <cell r="AP942">
            <v>0</v>
          </cell>
        </row>
        <row r="943">
          <cell r="D943" t="str">
            <v/>
          </cell>
          <cell r="K943" t="str">
            <v/>
          </cell>
          <cell r="AP943">
            <v>0</v>
          </cell>
        </row>
        <row r="944">
          <cell r="D944" t="str">
            <v/>
          </cell>
          <cell r="K944" t="str">
            <v/>
          </cell>
          <cell r="AP944">
            <v>0</v>
          </cell>
        </row>
        <row r="945">
          <cell r="D945" t="str">
            <v/>
          </cell>
          <cell r="K945" t="str">
            <v/>
          </cell>
          <cell r="AP945">
            <v>0</v>
          </cell>
        </row>
        <row r="946">
          <cell r="D946" t="str">
            <v/>
          </cell>
          <cell r="K946" t="str">
            <v/>
          </cell>
          <cell r="AP946">
            <v>0</v>
          </cell>
        </row>
        <row r="947">
          <cell r="D947" t="str">
            <v/>
          </cell>
          <cell r="K947" t="str">
            <v/>
          </cell>
          <cell r="AP947">
            <v>0</v>
          </cell>
        </row>
        <row r="948">
          <cell r="D948" t="str">
            <v/>
          </cell>
          <cell r="K948" t="str">
            <v/>
          </cell>
          <cell r="AP948">
            <v>0</v>
          </cell>
        </row>
        <row r="949">
          <cell r="D949" t="str">
            <v/>
          </cell>
          <cell r="K949" t="str">
            <v/>
          </cell>
          <cell r="AP949">
            <v>0</v>
          </cell>
        </row>
        <row r="950">
          <cell r="D950" t="str">
            <v/>
          </cell>
          <cell r="K950" t="str">
            <v/>
          </cell>
          <cell r="AP950">
            <v>0</v>
          </cell>
        </row>
        <row r="951">
          <cell r="D951" t="str">
            <v/>
          </cell>
          <cell r="K951" t="str">
            <v/>
          </cell>
          <cell r="AP951">
            <v>0</v>
          </cell>
        </row>
        <row r="952">
          <cell r="D952" t="str">
            <v/>
          </cell>
          <cell r="K952" t="str">
            <v/>
          </cell>
          <cell r="AP952">
            <v>0</v>
          </cell>
        </row>
        <row r="953">
          <cell r="D953" t="str">
            <v/>
          </cell>
          <cell r="K953" t="str">
            <v/>
          </cell>
          <cell r="AP953">
            <v>0</v>
          </cell>
        </row>
        <row r="954">
          <cell r="D954" t="str">
            <v/>
          </cell>
          <cell r="K954" t="str">
            <v/>
          </cell>
          <cell r="AP954">
            <v>0</v>
          </cell>
        </row>
        <row r="955">
          <cell r="D955" t="str">
            <v/>
          </cell>
          <cell r="K955" t="str">
            <v/>
          </cell>
          <cell r="AP955">
            <v>0</v>
          </cell>
        </row>
        <row r="956">
          <cell r="D956" t="str">
            <v/>
          </cell>
          <cell r="K956" t="str">
            <v/>
          </cell>
          <cell r="AP956">
            <v>0</v>
          </cell>
        </row>
        <row r="957">
          <cell r="D957" t="str">
            <v/>
          </cell>
          <cell r="K957" t="str">
            <v/>
          </cell>
          <cell r="AP957">
            <v>0</v>
          </cell>
        </row>
        <row r="958">
          <cell r="D958" t="str">
            <v/>
          </cell>
          <cell r="K958" t="str">
            <v/>
          </cell>
          <cell r="AP958">
            <v>0</v>
          </cell>
        </row>
        <row r="959">
          <cell r="D959" t="str">
            <v/>
          </cell>
          <cell r="K959" t="str">
            <v/>
          </cell>
          <cell r="AP959">
            <v>0</v>
          </cell>
        </row>
        <row r="960">
          <cell r="D960" t="str">
            <v/>
          </cell>
          <cell r="K960" t="str">
            <v/>
          </cell>
          <cell r="AP960">
            <v>0</v>
          </cell>
        </row>
        <row r="961">
          <cell r="D961" t="str">
            <v/>
          </cell>
          <cell r="K961" t="str">
            <v/>
          </cell>
          <cell r="AP961">
            <v>0</v>
          </cell>
        </row>
        <row r="962">
          <cell r="D962" t="str">
            <v/>
          </cell>
          <cell r="K962" t="str">
            <v/>
          </cell>
          <cell r="AP962">
            <v>0</v>
          </cell>
        </row>
        <row r="963">
          <cell r="D963" t="str">
            <v/>
          </cell>
          <cell r="K963" t="str">
            <v/>
          </cell>
          <cell r="AP963">
            <v>0</v>
          </cell>
        </row>
        <row r="964">
          <cell r="D964" t="str">
            <v/>
          </cell>
          <cell r="K964" t="str">
            <v/>
          </cell>
          <cell r="AP964">
            <v>0</v>
          </cell>
        </row>
        <row r="965">
          <cell r="D965" t="str">
            <v/>
          </cell>
          <cell r="K965" t="str">
            <v/>
          </cell>
          <cell r="AP965">
            <v>0</v>
          </cell>
        </row>
        <row r="966">
          <cell r="D966" t="str">
            <v/>
          </cell>
          <cell r="K966" t="str">
            <v/>
          </cell>
          <cell r="AP966">
            <v>0</v>
          </cell>
        </row>
        <row r="967">
          <cell r="D967" t="str">
            <v/>
          </cell>
          <cell r="K967" t="str">
            <v/>
          </cell>
          <cell r="AP967">
            <v>0</v>
          </cell>
        </row>
        <row r="968">
          <cell r="D968" t="str">
            <v/>
          </cell>
          <cell r="K968" t="str">
            <v/>
          </cell>
          <cell r="AP968">
            <v>0</v>
          </cell>
        </row>
        <row r="969">
          <cell r="D969" t="str">
            <v/>
          </cell>
          <cell r="K969" t="str">
            <v/>
          </cell>
          <cell r="AP969">
            <v>0</v>
          </cell>
        </row>
        <row r="970">
          <cell r="D970" t="str">
            <v/>
          </cell>
          <cell r="K970" t="str">
            <v/>
          </cell>
          <cell r="AP970">
            <v>0</v>
          </cell>
        </row>
        <row r="971">
          <cell r="D971" t="str">
            <v/>
          </cell>
          <cell r="K971" t="str">
            <v/>
          </cell>
          <cell r="AP971">
            <v>0</v>
          </cell>
        </row>
        <row r="972">
          <cell r="D972" t="str">
            <v/>
          </cell>
          <cell r="K972" t="str">
            <v/>
          </cell>
          <cell r="AP972">
            <v>0</v>
          </cell>
        </row>
        <row r="973">
          <cell r="D973" t="str">
            <v/>
          </cell>
          <cell r="K973" t="str">
            <v/>
          </cell>
          <cell r="AP973">
            <v>0</v>
          </cell>
        </row>
        <row r="974">
          <cell r="D974" t="str">
            <v/>
          </cell>
          <cell r="K974" t="str">
            <v/>
          </cell>
          <cell r="AP974">
            <v>0</v>
          </cell>
        </row>
        <row r="975">
          <cell r="D975" t="str">
            <v/>
          </cell>
          <cell r="K975" t="str">
            <v/>
          </cell>
          <cell r="AP975">
            <v>0</v>
          </cell>
        </row>
        <row r="976">
          <cell r="D976" t="str">
            <v/>
          </cell>
          <cell r="K976" t="str">
            <v/>
          </cell>
          <cell r="AP976">
            <v>0</v>
          </cell>
        </row>
        <row r="977">
          <cell r="D977" t="str">
            <v/>
          </cell>
          <cell r="K977" t="str">
            <v/>
          </cell>
          <cell r="AP977">
            <v>0</v>
          </cell>
        </row>
        <row r="978">
          <cell r="D978" t="str">
            <v/>
          </cell>
          <cell r="K978" t="str">
            <v/>
          </cell>
          <cell r="AP978">
            <v>0</v>
          </cell>
        </row>
        <row r="979">
          <cell r="D979" t="str">
            <v/>
          </cell>
          <cell r="K979" t="str">
            <v/>
          </cell>
          <cell r="AP979">
            <v>0</v>
          </cell>
        </row>
        <row r="980">
          <cell r="D980" t="str">
            <v/>
          </cell>
          <cell r="K980" t="str">
            <v/>
          </cell>
          <cell r="AP980">
            <v>0</v>
          </cell>
        </row>
        <row r="981">
          <cell r="D981" t="str">
            <v/>
          </cell>
          <cell r="K981" t="str">
            <v/>
          </cell>
          <cell r="AP981">
            <v>0</v>
          </cell>
        </row>
        <row r="982">
          <cell r="D982" t="str">
            <v/>
          </cell>
          <cell r="K982" t="str">
            <v/>
          </cell>
          <cell r="AP982">
            <v>0</v>
          </cell>
        </row>
        <row r="983">
          <cell r="D983" t="str">
            <v/>
          </cell>
          <cell r="K983" t="str">
            <v/>
          </cell>
          <cell r="AP983">
            <v>0</v>
          </cell>
        </row>
        <row r="984">
          <cell r="D984" t="str">
            <v/>
          </cell>
          <cell r="K984" t="str">
            <v/>
          </cell>
          <cell r="AP984">
            <v>0</v>
          </cell>
        </row>
        <row r="985">
          <cell r="D985" t="str">
            <v/>
          </cell>
          <cell r="K985" t="str">
            <v/>
          </cell>
          <cell r="AP985">
            <v>0</v>
          </cell>
        </row>
        <row r="986">
          <cell r="D986" t="str">
            <v/>
          </cell>
          <cell r="K986" t="str">
            <v/>
          </cell>
          <cell r="AP986">
            <v>0</v>
          </cell>
        </row>
        <row r="987">
          <cell r="D987" t="str">
            <v/>
          </cell>
          <cell r="K987" t="str">
            <v/>
          </cell>
          <cell r="AP987">
            <v>0</v>
          </cell>
        </row>
        <row r="988">
          <cell r="D988" t="str">
            <v/>
          </cell>
          <cell r="K988" t="str">
            <v/>
          </cell>
          <cell r="AP988">
            <v>0</v>
          </cell>
        </row>
        <row r="989">
          <cell r="D989" t="str">
            <v/>
          </cell>
          <cell r="K989" t="str">
            <v/>
          </cell>
          <cell r="AP989">
            <v>0</v>
          </cell>
        </row>
        <row r="990">
          <cell r="D990" t="str">
            <v/>
          </cell>
          <cell r="K990" t="str">
            <v/>
          </cell>
          <cell r="AP990">
            <v>0</v>
          </cell>
        </row>
        <row r="991">
          <cell r="D991" t="str">
            <v/>
          </cell>
          <cell r="K991" t="str">
            <v/>
          </cell>
          <cell r="AP991">
            <v>0</v>
          </cell>
        </row>
        <row r="992">
          <cell r="D992" t="str">
            <v/>
          </cell>
          <cell r="K992" t="str">
            <v/>
          </cell>
          <cell r="AP992">
            <v>0</v>
          </cell>
        </row>
        <row r="993">
          <cell r="D993" t="str">
            <v/>
          </cell>
          <cell r="K993" t="str">
            <v/>
          </cell>
          <cell r="AP993">
            <v>0</v>
          </cell>
        </row>
        <row r="994">
          <cell r="D994" t="str">
            <v/>
          </cell>
          <cell r="K994" t="str">
            <v/>
          </cell>
          <cell r="AP994">
            <v>0</v>
          </cell>
        </row>
        <row r="995">
          <cell r="D995" t="str">
            <v/>
          </cell>
          <cell r="K995" t="str">
            <v/>
          </cell>
          <cell r="AP995">
            <v>0</v>
          </cell>
        </row>
        <row r="996">
          <cell r="D996" t="str">
            <v/>
          </cell>
          <cell r="K996" t="str">
            <v/>
          </cell>
          <cell r="AP996">
            <v>0</v>
          </cell>
        </row>
        <row r="997">
          <cell r="D997" t="str">
            <v/>
          </cell>
          <cell r="K997" t="str">
            <v/>
          </cell>
          <cell r="AP997">
            <v>0</v>
          </cell>
        </row>
        <row r="998">
          <cell r="D998" t="str">
            <v/>
          </cell>
          <cell r="K998" t="str">
            <v/>
          </cell>
          <cell r="AP998">
            <v>0</v>
          </cell>
        </row>
        <row r="999">
          <cell r="D999" t="str">
            <v/>
          </cell>
          <cell r="K999" t="str">
            <v/>
          </cell>
          <cell r="AP999">
            <v>0</v>
          </cell>
        </row>
        <row r="1000">
          <cell r="D1000" t="str">
            <v/>
          </cell>
          <cell r="K1000" t="str">
            <v/>
          </cell>
          <cell r="AP1000">
            <v>0</v>
          </cell>
        </row>
        <row r="1001">
          <cell r="D1001" t="str">
            <v/>
          </cell>
          <cell r="K1001" t="str">
            <v/>
          </cell>
          <cell r="AP1001">
            <v>0</v>
          </cell>
        </row>
        <row r="1002">
          <cell r="D1002" t="str">
            <v/>
          </cell>
          <cell r="K1002" t="str">
            <v/>
          </cell>
          <cell r="AP1002">
            <v>0</v>
          </cell>
        </row>
        <row r="1003">
          <cell r="D1003" t="str">
            <v/>
          </cell>
          <cell r="K1003" t="str">
            <v/>
          </cell>
          <cell r="AP1003">
            <v>0</v>
          </cell>
        </row>
        <row r="1004">
          <cell r="D1004" t="str">
            <v/>
          </cell>
          <cell r="K1004" t="str">
            <v/>
          </cell>
          <cell r="AP1004">
            <v>0</v>
          </cell>
        </row>
        <row r="1005">
          <cell r="D1005" t="str">
            <v/>
          </cell>
          <cell r="K1005" t="str">
            <v/>
          </cell>
          <cell r="AP1005">
            <v>0</v>
          </cell>
        </row>
        <row r="1006">
          <cell r="D1006" t="str">
            <v/>
          </cell>
          <cell r="K1006" t="str">
            <v/>
          </cell>
          <cell r="AP1006">
            <v>0</v>
          </cell>
        </row>
        <row r="1007">
          <cell r="D1007" t="str">
            <v/>
          </cell>
          <cell r="K1007" t="str">
            <v/>
          </cell>
          <cell r="AP100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CK205"/>
  <sheetViews>
    <sheetView rightToLeft="1" zoomScalePageLayoutView="0" workbookViewId="0" topLeftCell="BF1">
      <selection activeCell="A1" sqref="A1"/>
    </sheetView>
  </sheetViews>
  <sheetFormatPr defaultColWidth="11.421875" defaultRowHeight="15"/>
  <cols>
    <col min="1" max="57" width="0" style="103" hidden="1" customWidth="1"/>
    <col min="58" max="16384" width="11.421875" style="103" customWidth="1"/>
  </cols>
  <sheetData>
    <row r="5" spans="4:88" ht="5.25">
      <c r="D5" s="104" t="s">
        <v>217</v>
      </c>
      <c r="E5" s="105"/>
      <c r="F5" s="105"/>
      <c r="G5" s="105"/>
      <c r="H5" s="105"/>
      <c r="I5" s="105"/>
      <c r="J5" s="105"/>
      <c r="K5" s="106">
        <v>5</v>
      </c>
      <c r="L5" s="105"/>
      <c r="M5" s="105"/>
      <c r="N5" s="105"/>
      <c r="O5" s="105"/>
      <c r="P5" s="105"/>
      <c r="Q5" s="105"/>
      <c r="R5" s="106">
        <v>3</v>
      </c>
      <c r="S5" s="105"/>
      <c r="T5" s="105"/>
      <c r="U5" s="105"/>
      <c r="V5" s="105"/>
      <c r="W5" s="105"/>
      <c r="X5" s="105"/>
      <c r="Y5" s="106">
        <v>2</v>
      </c>
      <c r="Z5" s="105"/>
      <c r="AA5" s="105"/>
      <c r="AB5" s="105"/>
      <c r="AC5" s="105"/>
      <c r="AD5" s="105"/>
      <c r="AE5" s="106">
        <v>2</v>
      </c>
      <c r="AF5" s="105"/>
      <c r="AG5" s="105"/>
      <c r="AH5" s="105"/>
      <c r="AI5" s="105"/>
      <c r="AJ5" s="105"/>
      <c r="AK5" s="106">
        <v>1</v>
      </c>
      <c r="AL5" s="105"/>
      <c r="AM5" s="105"/>
      <c r="AN5" s="105"/>
      <c r="AO5" s="105"/>
      <c r="AP5" s="105"/>
      <c r="AQ5" s="106">
        <v>3</v>
      </c>
      <c r="AR5" s="105"/>
      <c r="AS5" s="105"/>
      <c r="AT5" s="105"/>
      <c r="AU5" s="105"/>
      <c r="AV5" s="105"/>
      <c r="AW5" s="105"/>
      <c r="AX5" s="106">
        <v>4</v>
      </c>
      <c r="AY5" s="105"/>
      <c r="AZ5" s="105"/>
      <c r="BA5" s="105"/>
      <c r="BB5" s="105"/>
      <c r="BC5" s="105"/>
      <c r="BD5" s="106">
        <v>2</v>
      </c>
      <c r="BE5" s="105"/>
      <c r="BF5" s="105"/>
      <c r="BG5" s="105"/>
      <c r="BH5" s="105"/>
      <c r="BI5" s="105"/>
      <c r="BJ5" s="106">
        <v>2</v>
      </c>
      <c r="BK5" s="105"/>
      <c r="BL5" s="105"/>
      <c r="BM5" s="105"/>
      <c r="BN5" s="105"/>
      <c r="BO5" s="105"/>
      <c r="BP5" s="106">
        <v>1</v>
      </c>
      <c r="BQ5" s="105"/>
      <c r="BR5" s="105"/>
      <c r="BS5" s="105"/>
      <c r="BT5" s="105"/>
      <c r="BU5" s="105"/>
      <c r="BV5" s="106">
        <v>1</v>
      </c>
      <c r="BW5" s="105"/>
      <c r="BX5" s="105"/>
      <c r="BY5" s="105"/>
      <c r="BZ5" s="105"/>
      <c r="CA5" s="105"/>
      <c r="CB5" s="106">
        <v>1</v>
      </c>
      <c r="CC5" s="105"/>
      <c r="CD5" s="105"/>
      <c r="CE5" s="105"/>
      <c r="CF5" s="105"/>
      <c r="CG5" s="105"/>
      <c r="CH5" s="106">
        <v>1</v>
      </c>
      <c r="CJ5" s="106">
        <v>28</v>
      </c>
    </row>
    <row r="6" spans="4:88" ht="5.25">
      <c r="D6" s="104"/>
      <c r="E6" s="107" t="s">
        <v>41</v>
      </c>
      <c r="F6" s="108"/>
      <c r="G6" s="108"/>
      <c r="H6" s="108"/>
      <c r="I6" s="108"/>
      <c r="J6" s="108"/>
      <c r="K6" s="108"/>
      <c r="L6" s="107" t="s">
        <v>218</v>
      </c>
      <c r="M6" s="108"/>
      <c r="N6" s="108"/>
      <c r="O6" s="108"/>
      <c r="P6" s="108"/>
      <c r="Q6" s="108"/>
      <c r="R6" s="108"/>
      <c r="S6" s="107" t="s">
        <v>219</v>
      </c>
      <c r="T6" s="108"/>
      <c r="U6" s="108"/>
      <c r="V6" s="108"/>
      <c r="W6" s="108"/>
      <c r="X6" s="108"/>
      <c r="Y6" s="108"/>
      <c r="Z6" s="107" t="s">
        <v>42</v>
      </c>
      <c r="AA6" s="108"/>
      <c r="AB6" s="108"/>
      <c r="AC6" s="108"/>
      <c r="AD6" s="108"/>
      <c r="AE6" s="108"/>
      <c r="AF6" s="109" t="s">
        <v>43</v>
      </c>
      <c r="AG6" s="109"/>
      <c r="AH6" s="109"/>
      <c r="AI6" s="109"/>
      <c r="AJ6" s="109"/>
      <c r="AK6" s="109"/>
      <c r="AL6" s="109" t="s">
        <v>44</v>
      </c>
      <c r="AM6" s="109"/>
      <c r="AN6" s="109"/>
      <c r="AO6" s="109"/>
      <c r="AP6" s="109"/>
      <c r="AQ6" s="109"/>
      <c r="AR6" s="107" t="s">
        <v>45</v>
      </c>
      <c r="AS6" s="107"/>
      <c r="AT6" s="107"/>
      <c r="AU6" s="107"/>
      <c r="AV6" s="107"/>
      <c r="AW6" s="107"/>
      <c r="AX6" s="107"/>
      <c r="AY6" s="109" t="s">
        <v>220</v>
      </c>
      <c r="AZ6" s="109"/>
      <c r="BA6" s="109"/>
      <c r="BB6" s="109"/>
      <c r="BC6" s="109"/>
      <c r="BD6" s="109"/>
      <c r="BE6" s="109" t="s">
        <v>221</v>
      </c>
      <c r="BF6" s="109"/>
      <c r="BG6" s="109"/>
      <c r="BH6" s="109"/>
      <c r="BI6" s="109"/>
      <c r="BJ6" s="109"/>
      <c r="BK6" s="109" t="s">
        <v>222</v>
      </c>
      <c r="BL6" s="109"/>
      <c r="BM6" s="109"/>
      <c r="BN6" s="109"/>
      <c r="BO6" s="109"/>
      <c r="BP6" s="109"/>
      <c r="BQ6" s="109" t="s">
        <v>46</v>
      </c>
      <c r="BR6" s="109"/>
      <c r="BS6" s="109"/>
      <c r="BT6" s="109"/>
      <c r="BU6" s="109"/>
      <c r="BV6" s="109"/>
      <c r="BW6" s="109" t="s">
        <v>47</v>
      </c>
      <c r="BX6" s="109"/>
      <c r="BY6" s="109"/>
      <c r="BZ6" s="109"/>
      <c r="CA6" s="109"/>
      <c r="CB6" s="109"/>
      <c r="CC6" s="109" t="s">
        <v>223</v>
      </c>
      <c r="CD6" s="109"/>
      <c r="CE6" s="109"/>
      <c r="CF6" s="109"/>
      <c r="CG6" s="109"/>
      <c r="CH6" s="109"/>
      <c r="CI6" s="110"/>
      <c r="CJ6" s="110"/>
    </row>
    <row r="7" spans="4:88" ht="5.25">
      <c r="D7" s="104"/>
      <c r="E7" s="111" t="s">
        <v>224</v>
      </c>
      <c r="F7" s="111" t="s">
        <v>225</v>
      </c>
      <c r="G7" s="111" t="s">
        <v>226</v>
      </c>
      <c r="H7" s="111" t="s">
        <v>227</v>
      </c>
      <c r="I7" s="111" t="s">
        <v>228</v>
      </c>
      <c r="J7" s="111" t="s">
        <v>229</v>
      </c>
      <c r="K7" s="111" t="s">
        <v>230</v>
      </c>
      <c r="L7" s="111" t="s">
        <v>224</v>
      </c>
      <c r="M7" s="111" t="s">
        <v>225</v>
      </c>
      <c r="N7" s="111" t="s">
        <v>226</v>
      </c>
      <c r="O7" s="111" t="s">
        <v>227</v>
      </c>
      <c r="P7" s="111" t="s">
        <v>228</v>
      </c>
      <c r="Q7" s="111" t="s">
        <v>229</v>
      </c>
      <c r="R7" s="111" t="s">
        <v>230</v>
      </c>
      <c r="S7" s="111" t="s">
        <v>224</v>
      </c>
      <c r="T7" s="111" t="s">
        <v>225</v>
      </c>
      <c r="U7" s="111" t="s">
        <v>226</v>
      </c>
      <c r="V7" s="111" t="s">
        <v>227</v>
      </c>
      <c r="W7" s="111" t="s">
        <v>228</v>
      </c>
      <c r="X7" s="111" t="s">
        <v>229</v>
      </c>
      <c r="Y7" s="111" t="s">
        <v>230</v>
      </c>
      <c r="Z7" s="111" t="s">
        <v>224</v>
      </c>
      <c r="AA7" s="111" t="s">
        <v>225</v>
      </c>
      <c r="AB7" s="111" t="s">
        <v>227</v>
      </c>
      <c r="AC7" s="111" t="s">
        <v>228</v>
      </c>
      <c r="AD7" s="111" t="s">
        <v>229</v>
      </c>
      <c r="AE7" s="111" t="s">
        <v>230</v>
      </c>
      <c r="AF7" s="111" t="s">
        <v>224</v>
      </c>
      <c r="AG7" s="111" t="s">
        <v>225</v>
      </c>
      <c r="AH7" s="111" t="s">
        <v>227</v>
      </c>
      <c r="AI7" s="111" t="s">
        <v>228</v>
      </c>
      <c r="AJ7" s="111" t="s">
        <v>229</v>
      </c>
      <c r="AK7" s="111" t="s">
        <v>230</v>
      </c>
      <c r="AL7" s="111" t="s">
        <v>224</v>
      </c>
      <c r="AM7" s="111" t="s">
        <v>225</v>
      </c>
      <c r="AN7" s="111" t="s">
        <v>227</v>
      </c>
      <c r="AO7" s="111" t="s">
        <v>228</v>
      </c>
      <c r="AP7" s="111" t="s">
        <v>229</v>
      </c>
      <c r="AQ7" s="111" t="s">
        <v>230</v>
      </c>
      <c r="AR7" s="111" t="s">
        <v>224</v>
      </c>
      <c r="AS7" s="111" t="s">
        <v>225</v>
      </c>
      <c r="AT7" s="111" t="s">
        <v>226</v>
      </c>
      <c r="AU7" s="111" t="s">
        <v>227</v>
      </c>
      <c r="AV7" s="111" t="s">
        <v>228</v>
      </c>
      <c r="AW7" s="111" t="s">
        <v>229</v>
      </c>
      <c r="AX7" s="111" t="s">
        <v>230</v>
      </c>
      <c r="AY7" s="111" t="s">
        <v>224</v>
      </c>
      <c r="AZ7" s="111" t="s">
        <v>225</v>
      </c>
      <c r="BA7" s="111" t="s">
        <v>227</v>
      </c>
      <c r="BB7" s="111" t="s">
        <v>228</v>
      </c>
      <c r="BC7" s="111" t="s">
        <v>229</v>
      </c>
      <c r="BD7" s="111" t="s">
        <v>230</v>
      </c>
      <c r="BE7" s="111" t="s">
        <v>224</v>
      </c>
      <c r="BF7" s="111" t="s">
        <v>225</v>
      </c>
      <c r="BG7" s="111" t="s">
        <v>227</v>
      </c>
      <c r="BH7" s="111" t="s">
        <v>228</v>
      </c>
      <c r="BI7" s="111" t="s">
        <v>229</v>
      </c>
      <c r="BJ7" s="111" t="s">
        <v>230</v>
      </c>
      <c r="BK7" s="111" t="s">
        <v>224</v>
      </c>
      <c r="BL7" s="111" t="s">
        <v>225</v>
      </c>
      <c r="BM7" s="111" t="s">
        <v>227</v>
      </c>
      <c r="BN7" s="111" t="s">
        <v>228</v>
      </c>
      <c r="BO7" s="111" t="s">
        <v>229</v>
      </c>
      <c r="BP7" s="111" t="s">
        <v>230</v>
      </c>
      <c r="BQ7" s="111" t="s">
        <v>224</v>
      </c>
      <c r="BR7" s="111" t="s">
        <v>225</v>
      </c>
      <c r="BS7" s="111" t="s">
        <v>227</v>
      </c>
      <c r="BT7" s="111" t="s">
        <v>228</v>
      </c>
      <c r="BU7" s="111" t="s">
        <v>229</v>
      </c>
      <c r="BV7" s="111" t="s">
        <v>230</v>
      </c>
      <c r="BW7" s="111" t="s">
        <v>224</v>
      </c>
      <c r="BX7" s="111" t="s">
        <v>225</v>
      </c>
      <c r="BY7" s="111" t="s">
        <v>227</v>
      </c>
      <c r="BZ7" s="111" t="s">
        <v>228</v>
      </c>
      <c r="CA7" s="111" t="s">
        <v>229</v>
      </c>
      <c r="CB7" s="111" t="s">
        <v>230</v>
      </c>
      <c r="CC7" s="111" t="s">
        <v>224</v>
      </c>
      <c r="CD7" s="111" t="s">
        <v>225</v>
      </c>
      <c r="CE7" s="111" t="s">
        <v>227</v>
      </c>
      <c r="CF7" s="111" t="s">
        <v>228</v>
      </c>
      <c r="CG7" s="111" t="s">
        <v>229</v>
      </c>
      <c r="CH7" s="111" t="s">
        <v>230</v>
      </c>
      <c r="CI7" s="112" t="s">
        <v>231</v>
      </c>
      <c r="CJ7" s="112" t="s">
        <v>232</v>
      </c>
    </row>
    <row r="8" spans="4:88" ht="5.25">
      <c r="D8" s="105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2"/>
      <c r="CJ8" s="112"/>
    </row>
    <row r="9" spans="3:89" ht="5.25">
      <c r="C9" s="103">
        <v>1</v>
      </c>
      <c r="D9" s="113" t="s">
        <v>141</v>
      </c>
      <c r="E9" s="101">
        <v>19</v>
      </c>
      <c r="F9" s="101">
        <v>8</v>
      </c>
      <c r="G9" s="101">
        <v>10</v>
      </c>
      <c r="H9" s="101">
        <v>24.666666666666668</v>
      </c>
      <c r="I9" s="101">
        <v>33</v>
      </c>
      <c r="J9" s="101">
        <v>11.533333333333335</v>
      </c>
      <c r="K9" s="101">
        <v>57.66666666666667</v>
      </c>
      <c r="L9" s="101">
        <v>11</v>
      </c>
      <c r="M9" s="101">
        <v>5</v>
      </c>
      <c r="N9" s="101">
        <v>8</v>
      </c>
      <c r="O9" s="101">
        <v>16</v>
      </c>
      <c r="P9" s="101">
        <v>30</v>
      </c>
      <c r="Q9" s="101">
        <v>9.2</v>
      </c>
      <c r="R9" s="101">
        <v>27.599999999999998</v>
      </c>
      <c r="S9" s="101">
        <v>13</v>
      </c>
      <c r="T9" s="101">
        <v>10.5</v>
      </c>
      <c r="U9" s="101">
        <v>4.5</v>
      </c>
      <c r="V9" s="101">
        <v>18.666666666666668</v>
      </c>
      <c r="W9" s="101">
        <v>24</v>
      </c>
      <c r="X9" s="101">
        <v>8.533333333333335</v>
      </c>
      <c r="Y9" s="101">
        <v>17.06666666666667</v>
      </c>
      <c r="Z9" s="101">
        <v>19</v>
      </c>
      <c r="AA9" s="101">
        <v>10</v>
      </c>
      <c r="AB9" s="101">
        <v>29</v>
      </c>
      <c r="AC9" s="101">
        <v>36</v>
      </c>
      <c r="AD9" s="101">
        <v>13</v>
      </c>
      <c r="AE9" s="101">
        <v>26</v>
      </c>
      <c r="AF9" s="101">
        <v>19</v>
      </c>
      <c r="AG9" s="101">
        <v>20</v>
      </c>
      <c r="AH9" s="101">
        <v>39</v>
      </c>
      <c r="AI9" s="101">
        <v>33</v>
      </c>
      <c r="AJ9" s="101">
        <v>14.4</v>
      </c>
      <c r="AK9" s="101">
        <v>14.4</v>
      </c>
      <c r="AL9" s="101">
        <v>17</v>
      </c>
      <c r="AM9" s="101">
        <v>17</v>
      </c>
      <c r="AN9" s="101">
        <v>34</v>
      </c>
      <c r="AO9" s="101">
        <v>39</v>
      </c>
      <c r="AP9" s="101">
        <v>14.6</v>
      </c>
      <c r="AQ9" s="101">
        <v>43.8</v>
      </c>
      <c r="AR9" s="101">
        <v>10</v>
      </c>
      <c r="AS9" s="101">
        <v>10</v>
      </c>
      <c r="AT9" s="101">
        <v>9</v>
      </c>
      <c r="AU9" s="101">
        <v>19.333333333333332</v>
      </c>
      <c r="AV9" s="101">
        <v>3</v>
      </c>
      <c r="AW9" s="101">
        <v>4.466666666666667</v>
      </c>
      <c r="AX9" s="101">
        <v>17.866666666666667</v>
      </c>
      <c r="AY9" s="101">
        <v>15</v>
      </c>
      <c r="AZ9" s="101">
        <v>15</v>
      </c>
      <c r="BA9" s="101">
        <v>30</v>
      </c>
      <c r="BB9" s="101">
        <v>15</v>
      </c>
      <c r="BC9" s="101">
        <v>9</v>
      </c>
      <c r="BD9" s="101">
        <v>18</v>
      </c>
      <c r="BE9" s="101">
        <v>11</v>
      </c>
      <c r="BF9" s="101">
        <v>13</v>
      </c>
      <c r="BG9" s="101">
        <v>24</v>
      </c>
      <c r="BH9" s="101">
        <v>12</v>
      </c>
      <c r="BI9" s="101">
        <v>7.2</v>
      </c>
      <c r="BJ9" s="101">
        <v>14.4</v>
      </c>
      <c r="BK9" s="101">
        <v>14</v>
      </c>
      <c r="BL9" s="101">
        <v>12</v>
      </c>
      <c r="BM9" s="101">
        <v>26</v>
      </c>
      <c r="BN9" s="101">
        <v>24</v>
      </c>
      <c r="BO9" s="101">
        <v>10</v>
      </c>
      <c r="BP9" s="101">
        <v>10</v>
      </c>
      <c r="BQ9" s="101">
        <v>15</v>
      </c>
      <c r="BR9" s="101">
        <v>15</v>
      </c>
      <c r="BS9" s="101">
        <v>30</v>
      </c>
      <c r="BT9" s="101">
        <v>45</v>
      </c>
      <c r="BU9" s="101">
        <v>15</v>
      </c>
      <c r="BV9" s="101">
        <v>15</v>
      </c>
      <c r="BW9" s="101">
        <v>18</v>
      </c>
      <c r="BX9" s="101">
        <v>18</v>
      </c>
      <c r="BY9" s="101">
        <v>36</v>
      </c>
      <c r="BZ9" s="101">
        <v>54</v>
      </c>
      <c r="CA9" s="101">
        <v>18</v>
      </c>
      <c r="CB9" s="101">
        <v>18</v>
      </c>
      <c r="CC9" s="101">
        <v>18</v>
      </c>
      <c r="CD9" s="101">
        <v>16</v>
      </c>
      <c r="CE9" s="101">
        <v>34</v>
      </c>
      <c r="CF9" s="101">
        <v>51</v>
      </c>
      <c r="CG9" s="101">
        <v>17</v>
      </c>
      <c r="CH9" s="101">
        <v>17</v>
      </c>
      <c r="CI9" s="97">
        <v>296.8</v>
      </c>
      <c r="CJ9" s="97">
        <v>10.6</v>
      </c>
      <c r="CK9" s="103">
        <f>RANK(CJ9,$CJ$9:$CJ$177,0)</f>
        <v>94</v>
      </c>
    </row>
    <row r="10" spans="3:89" ht="5.25">
      <c r="C10" s="103">
        <v>2</v>
      </c>
      <c r="D10" s="113" t="s">
        <v>65</v>
      </c>
      <c r="E10" s="101">
        <v>18</v>
      </c>
      <c r="F10" s="101">
        <v>7</v>
      </c>
      <c r="G10" s="101">
        <v>9</v>
      </c>
      <c r="H10" s="101">
        <v>22.666666666666668</v>
      </c>
      <c r="I10" s="101">
        <v>42</v>
      </c>
      <c r="J10" s="101">
        <v>12.933333333333334</v>
      </c>
      <c r="K10" s="101">
        <v>64.66666666666667</v>
      </c>
      <c r="L10" s="101">
        <v>18</v>
      </c>
      <c r="M10" s="101">
        <v>18</v>
      </c>
      <c r="N10" s="101">
        <v>17</v>
      </c>
      <c r="O10" s="101">
        <v>35.333333333333336</v>
      </c>
      <c r="P10" s="101">
        <v>49.5</v>
      </c>
      <c r="Q10" s="101">
        <v>16.96666666666667</v>
      </c>
      <c r="R10" s="101">
        <v>50.900000000000006</v>
      </c>
      <c r="S10" s="101">
        <v>13</v>
      </c>
      <c r="T10" s="101">
        <v>10.5</v>
      </c>
      <c r="U10" s="101">
        <v>4</v>
      </c>
      <c r="V10" s="101">
        <v>18.333333333333332</v>
      </c>
      <c r="W10" s="101">
        <v>30</v>
      </c>
      <c r="X10" s="101">
        <v>9.666666666666666</v>
      </c>
      <c r="Y10" s="101">
        <v>19.333333333333332</v>
      </c>
      <c r="Z10" s="101">
        <v>18</v>
      </c>
      <c r="AA10" s="101">
        <v>18</v>
      </c>
      <c r="AB10" s="101">
        <v>36</v>
      </c>
      <c r="AC10" s="101">
        <v>51</v>
      </c>
      <c r="AD10" s="101">
        <v>17.4</v>
      </c>
      <c r="AE10" s="101">
        <v>34.8</v>
      </c>
      <c r="AF10" s="101">
        <v>17</v>
      </c>
      <c r="AG10" s="101">
        <v>16</v>
      </c>
      <c r="AH10" s="101">
        <v>33</v>
      </c>
      <c r="AI10" s="101">
        <v>51</v>
      </c>
      <c r="AJ10" s="101">
        <v>16.8</v>
      </c>
      <c r="AK10" s="101">
        <v>16.8</v>
      </c>
      <c r="AL10" s="101">
        <v>17</v>
      </c>
      <c r="AM10" s="101">
        <v>17</v>
      </c>
      <c r="AN10" s="101">
        <v>34</v>
      </c>
      <c r="AO10" s="101">
        <v>57</v>
      </c>
      <c r="AP10" s="101">
        <v>18.2</v>
      </c>
      <c r="AQ10" s="101">
        <v>54.599999999999994</v>
      </c>
      <c r="AR10" s="101">
        <v>13</v>
      </c>
      <c r="AS10" s="101">
        <v>14</v>
      </c>
      <c r="AT10" s="101">
        <v>13</v>
      </c>
      <c r="AU10" s="101">
        <v>26.666666666666668</v>
      </c>
      <c r="AV10" s="101">
        <v>36</v>
      </c>
      <c r="AW10" s="101">
        <v>12.533333333333335</v>
      </c>
      <c r="AX10" s="101">
        <v>50.13333333333334</v>
      </c>
      <c r="AY10" s="101">
        <v>17.5</v>
      </c>
      <c r="AZ10" s="101">
        <v>17.5</v>
      </c>
      <c r="BA10" s="101">
        <v>35</v>
      </c>
      <c r="BB10" s="101">
        <v>48</v>
      </c>
      <c r="BC10" s="101">
        <v>16.6</v>
      </c>
      <c r="BD10" s="101">
        <v>33.2</v>
      </c>
      <c r="BE10" s="101">
        <v>15</v>
      </c>
      <c r="BF10" s="101">
        <v>14</v>
      </c>
      <c r="BG10" s="101">
        <v>29</v>
      </c>
      <c r="BH10" s="101">
        <v>39</v>
      </c>
      <c r="BI10" s="101">
        <v>13.6</v>
      </c>
      <c r="BJ10" s="101">
        <v>27.2</v>
      </c>
      <c r="BK10" s="101">
        <v>16</v>
      </c>
      <c r="BL10" s="101">
        <v>17</v>
      </c>
      <c r="BM10" s="101">
        <v>33</v>
      </c>
      <c r="BN10" s="101">
        <v>48</v>
      </c>
      <c r="BO10" s="101">
        <v>16.2</v>
      </c>
      <c r="BP10" s="101">
        <v>16.2</v>
      </c>
      <c r="BQ10" s="101">
        <v>17</v>
      </c>
      <c r="BR10" s="101">
        <v>17</v>
      </c>
      <c r="BS10" s="101">
        <v>34</v>
      </c>
      <c r="BT10" s="101">
        <v>51</v>
      </c>
      <c r="BU10" s="101">
        <v>17</v>
      </c>
      <c r="BV10" s="101">
        <v>17</v>
      </c>
      <c r="BW10" s="101">
        <v>20</v>
      </c>
      <c r="BX10" s="101">
        <v>20</v>
      </c>
      <c r="BY10" s="101">
        <v>40</v>
      </c>
      <c r="BZ10" s="101">
        <v>60</v>
      </c>
      <c r="CA10" s="101">
        <v>20</v>
      </c>
      <c r="CB10" s="101">
        <v>20</v>
      </c>
      <c r="CC10" s="101">
        <v>18</v>
      </c>
      <c r="CD10" s="101">
        <v>17</v>
      </c>
      <c r="CE10" s="101">
        <v>35</v>
      </c>
      <c r="CF10" s="101">
        <v>51</v>
      </c>
      <c r="CG10" s="101">
        <v>17.2</v>
      </c>
      <c r="CH10" s="101">
        <v>17.2</v>
      </c>
      <c r="CI10" s="97">
        <v>422.0333333333333</v>
      </c>
      <c r="CJ10" s="97">
        <v>15.072619047619046</v>
      </c>
      <c r="CK10" s="103">
        <f aca="true" t="shared" si="0" ref="CK10:CK73">RANK(CJ10,$CJ$9:$CJ$177,0)</f>
        <v>18</v>
      </c>
    </row>
    <row r="11" spans="3:89" ht="5.25">
      <c r="C11" s="103">
        <v>3</v>
      </c>
      <c r="D11" s="113" t="s">
        <v>99</v>
      </c>
      <c r="E11" s="101">
        <v>19</v>
      </c>
      <c r="F11" s="101">
        <v>4</v>
      </c>
      <c r="G11" s="101">
        <v>5</v>
      </c>
      <c r="H11" s="101">
        <v>18.666666666666668</v>
      </c>
      <c r="I11" s="101">
        <v>33</v>
      </c>
      <c r="J11" s="101">
        <v>10.333333333333334</v>
      </c>
      <c r="K11" s="101">
        <v>51.66666666666667</v>
      </c>
      <c r="L11" s="101">
        <v>14</v>
      </c>
      <c r="M11" s="101">
        <v>14</v>
      </c>
      <c r="N11" s="101">
        <v>13</v>
      </c>
      <c r="O11" s="101">
        <v>27.333333333333332</v>
      </c>
      <c r="P11" s="101">
        <v>36</v>
      </c>
      <c r="Q11" s="101">
        <v>12.666666666666666</v>
      </c>
      <c r="R11" s="101">
        <v>38</v>
      </c>
      <c r="S11" s="101">
        <v>12</v>
      </c>
      <c r="T11" s="101">
        <v>9.5</v>
      </c>
      <c r="U11" s="101">
        <v>9.5</v>
      </c>
      <c r="V11" s="101">
        <v>20.666666666666668</v>
      </c>
      <c r="W11" s="101">
        <v>37.5</v>
      </c>
      <c r="X11" s="101">
        <v>11.633333333333335</v>
      </c>
      <c r="Y11" s="101">
        <v>23.26666666666667</v>
      </c>
      <c r="Z11" s="101">
        <v>18</v>
      </c>
      <c r="AA11" s="101">
        <v>10</v>
      </c>
      <c r="AB11" s="101">
        <v>28</v>
      </c>
      <c r="AC11" s="101">
        <v>33</v>
      </c>
      <c r="AD11" s="101">
        <v>12.2</v>
      </c>
      <c r="AE11" s="101">
        <v>24.4</v>
      </c>
      <c r="AF11" s="101">
        <v>13</v>
      </c>
      <c r="AG11" s="101">
        <v>14</v>
      </c>
      <c r="AH11" s="101">
        <v>27</v>
      </c>
      <c r="AI11" s="101">
        <v>48</v>
      </c>
      <c r="AJ11" s="101">
        <v>15</v>
      </c>
      <c r="AK11" s="101">
        <v>15</v>
      </c>
      <c r="AL11" s="101">
        <v>12</v>
      </c>
      <c r="AM11" s="101">
        <v>12</v>
      </c>
      <c r="AN11" s="101">
        <v>24</v>
      </c>
      <c r="AO11" s="101">
        <v>39</v>
      </c>
      <c r="AP11" s="101">
        <v>12.6</v>
      </c>
      <c r="AQ11" s="101">
        <v>37.8</v>
      </c>
      <c r="AR11" s="101">
        <v>12</v>
      </c>
      <c r="AS11" s="101">
        <v>12</v>
      </c>
      <c r="AT11" s="101">
        <v>12</v>
      </c>
      <c r="AU11" s="101">
        <v>24</v>
      </c>
      <c r="AV11" s="101">
        <v>27</v>
      </c>
      <c r="AW11" s="101">
        <v>10.2</v>
      </c>
      <c r="AX11" s="101">
        <v>40.8</v>
      </c>
      <c r="AY11" s="101">
        <v>16</v>
      </c>
      <c r="AZ11" s="101">
        <v>16</v>
      </c>
      <c r="BA11" s="101">
        <v>32</v>
      </c>
      <c r="BB11" s="101">
        <v>48</v>
      </c>
      <c r="BC11" s="101">
        <v>16</v>
      </c>
      <c r="BD11" s="101">
        <v>32</v>
      </c>
      <c r="BE11" s="101">
        <v>11</v>
      </c>
      <c r="BF11" s="101">
        <v>10</v>
      </c>
      <c r="BG11" s="101">
        <v>21</v>
      </c>
      <c r="BH11" s="101">
        <v>15</v>
      </c>
      <c r="BI11" s="101">
        <v>7.2</v>
      </c>
      <c r="BJ11" s="101">
        <v>14.4</v>
      </c>
      <c r="BK11" s="101">
        <v>16</v>
      </c>
      <c r="BL11" s="101">
        <v>14</v>
      </c>
      <c r="BM11" s="101">
        <v>30</v>
      </c>
      <c r="BN11" s="101">
        <v>30</v>
      </c>
      <c r="BO11" s="101">
        <v>12</v>
      </c>
      <c r="BP11" s="101">
        <v>12</v>
      </c>
      <c r="BQ11" s="101">
        <v>14</v>
      </c>
      <c r="BR11" s="101">
        <v>14</v>
      </c>
      <c r="BS11" s="101">
        <v>28</v>
      </c>
      <c r="BT11" s="101">
        <v>42</v>
      </c>
      <c r="BU11" s="101">
        <v>14</v>
      </c>
      <c r="BV11" s="101">
        <v>14</v>
      </c>
      <c r="BW11" s="101">
        <v>20</v>
      </c>
      <c r="BX11" s="101">
        <v>18</v>
      </c>
      <c r="BY11" s="101">
        <v>38</v>
      </c>
      <c r="BZ11" s="101">
        <v>57</v>
      </c>
      <c r="CA11" s="101">
        <v>19</v>
      </c>
      <c r="CB11" s="101">
        <v>19</v>
      </c>
      <c r="CC11" s="101">
        <v>18</v>
      </c>
      <c r="CD11" s="101">
        <v>14</v>
      </c>
      <c r="CE11" s="101">
        <v>32</v>
      </c>
      <c r="CF11" s="101">
        <v>48</v>
      </c>
      <c r="CG11" s="101">
        <v>16</v>
      </c>
      <c r="CH11" s="101">
        <v>16</v>
      </c>
      <c r="CI11" s="97">
        <v>338.33333333333337</v>
      </c>
      <c r="CJ11" s="97">
        <v>12.083333333333334</v>
      </c>
      <c r="CK11" s="103">
        <f t="shared" si="0"/>
        <v>52</v>
      </c>
    </row>
    <row r="12" spans="3:89" ht="5.25">
      <c r="C12" s="103">
        <v>4</v>
      </c>
      <c r="D12" s="113" t="s">
        <v>101</v>
      </c>
      <c r="E12" s="101">
        <v>18</v>
      </c>
      <c r="F12" s="101">
        <v>8</v>
      </c>
      <c r="G12" s="101">
        <v>8</v>
      </c>
      <c r="H12" s="101">
        <v>22.666666666666668</v>
      </c>
      <c r="I12" s="101">
        <v>36</v>
      </c>
      <c r="J12" s="101">
        <v>11.733333333333334</v>
      </c>
      <c r="K12" s="101">
        <v>58.66666666666667</v>
      </c>
      <c r="L12" s="101">
        <v>11</v>
      </c>
      <c r="M12" s="101">
        <v>6</v>
      </c>
      <c r="N12" s="101">
        <v>7</v>
      </c>
      <c r="O12" s="101">
        <v>16</v>
      </c>
      <c r="P12" s="101">
        <v>13.5</v>
      </c>
      <c r="Q12" s="101">
        <v>5.9</v>
      </c>
      <c r="R12" s="101">
        <v>17.700000000000003</v>
      </c>
      <c r="S12" s="101">
        <v>14</v>
      </c>
      <c r="T12" s="101">
        <v>10.5</v>
      </c>
      <c r="U12" s="101">
        <v>5.5</v>
      </c>
      <c r="V12" s="101">
        <v>20</v>
      </c>
      <c r="W12" s="101">
        <v>27</v>
      </c>
      <c r="X12" s="101">
        <v>9.4</v>
      </c>
      <c r="Y12" s="101">
        <v>18.8</v>
      </c>
      <c r="Z12" s="101">
        <v>18</v>
      </c>
      <c r="AA12" s="101">
        <v>10</v>
      </c>
      <c r="AB12" s="101">
        <v>28</v>
      </c>
      <c r="AC12" s="101">
        <v>45</v>
      </c>
      <c r="AD12" s="101">
        <v>14.6</v>
      </c>
      <c r="AE12" s="101">
        <v>29.2</v>
      </c>
      <c r="AF12" s="101">
        <v>19</v>
      </c>
      <c r="AG12" s="101">
        <v>17</v>
      </c>
      <c r="AH12" s="101">
        <v>36</v>
      </c>
      <c r="AI12" s="101">
        <v>57</v>
      </c>
      <c r="AJ12" s="101">
        <v>18.6</v>
      </c>
      <c r="AK12" s="101">
        <v>18.6</v>
      </c>
      <c r="AL12" s="101">
        <v>15</v>
      </c>
      <c r="AM12" s="101">
        <v>15</v>
      </c>
      <c r="AN12" s="101">
        <v>30</v>
      </c>
      <c r="AO12" s="101">
        <v>42</v>
      </c>
      <c r="AP12" s="101">
        <v>14.4</v>
      </c>
      <c r="AQ12" s="101">
        <v>43.2</v>
      </c>
      <c r="AR12" s="101">
        <v>12</v>
      </c>
      <c r="AS12" s="101">
        <v>14</v>
      </c>
      <c r="AT12" s="101">
        <v>14</v>
      </c>
      <c r="AU12" s="101">
        <v>26.666666666666668</v>
      </c>
      <c r="AV12" s="101">
        <v>24</v>
      </c>
      <c r="AW12" s="101">
        <v>10.133333333333335</v>
      </c>
      <c r="AX12" s="101">
        <v>40.53333333333334</v>
      </c>
      <c r="AY12" s="101">
        <v>13</v>
      </c>
      <c r="AZ12" s="101">
        <v>13.5</v>
      </c>
      <c r="BA12" s="101">
        <v>26.5</v>
      </c>
      <c r="BB12" s="101">
        <v>42</v>
      </c>
      <c r="BC12" s="101">
        <v>13.7</v>
      </c>
      <c r="BD12" s="101">
        <v>27.4</v>
      </c>
      <c r="BE12" s="101">
        <v>11</v>
      </c>
      <c r="BF12" s="101">
        <v>10</v>
      </c>
      <c r="BG12" s="101">
        <v>21</v>
      </c>
      <c r="BH12" s="101">
        <v>24</v>
      </c>
      <c r="BI12" s="101">
        <v>9</v>
      </c>
      <c r="BJ12" s="101">
        <v>18</v>
      </c>
      <c r="BK12" s="101">
        <v>14</v>
      </c>
      <c r="BL12" s="101">
        <v>14</v>
      </c>
      <c r="BM12" s="101">
        <v>28</v>
      </c>
      <c r="BN12" s="101">
        <v>30</v>
      </c>
      <c r="BO12" s="101">
        <v>11.6</v>
      </c>
      <c r="BP12" s="101">
        <v>11.6</v>
      </c>
      <c r="BQ12" s="101">
        <v>14</v>
      </c>
      <c r="BR12" s="101">
        <v>14</v>
      </c>
      <c r="BS12" s="101">
        <v>28</v>
      </c>
      <c r="BT12" s="101">
        <v>42</v>
      </c>
      <c r="BU12" s="101">
        <v>14</v>
      </c>
      <c r="BV12" s="101">
        <v>14</v>
      </c>
      <c r="BW12" s="101">
        <v>20</v>
      </c>
      <c r="BX12" s="101">
        <v>18</v>
      </c>
      <c r="BY12" s="101">
        <v>38</v>
      </c>
      <c r="BZ12" s="101">
        <v>57</v>
      </c>
      <c r="CA12" s="101">
        <v>19</v>
      </c>
      <c r="CB12" s="101">
        <v>19</v>
      </c>
      <c r="CC12" s="101">
        <v>18</v>
      </c>
      <c r="CD12" s="101">
        <v>18</v>
      </c>
      <c r="CE12" s="101">
        <v>36</v>
      </c>
      <c r="CF12" s="101">
        <v>51</v>
      </c>
      <c r="CG12" s="101">
        <v>17.4</v>
      </c>
      <c r="CH12" s="101">
        <v>17.4</v>
      </c>
      <c r="CI12" s="97">
        <v>334.1</v>
      </c>
      <c r="CJ12" s="97">
        <v>11.932142857142859</v>
      </c>
      <c r="CK12" s="103">
        <f t="shared" si="0"/>
        <v>54</v>
      </c>
    </row>
    <row r="13" spans="3:89" ht="5.25">
      <c r="C13" s="103">
        <v>5</v>
      </c>
      <c r="D13" s="113" t="s">
        <v>133</v>
      </c>
      <c r="E13" s="101">
        <v>18</v>
      </c>
      <c r="F13" s="101">
        <v>8</v>
      </c>
      <c r="G13" s="101">
        <v>8</v>
      </c>
      <c r="H13" s="101">
        <v>22.666666666666668</v>
      </c>
      <c r="I13" s="101">
        <v>36</v>
      </c>
      <c r="J13" s="101">
        <v>11.733333333333334</v>
      </c>
      <c r="K13" s="101">
        <v>58.66666666666667</v>
      </c>
      <c r="L13" s="101">
        <v>10</v>
      </c>
      <c r="M13" s="101">
        <v>7</v>
      </c>
      <c r="N13" s="101">
        <v>7</v>
      </c>
      <c r="O13" s="101">
        <v>16</v>
      </c>
      <c r="P13" s="101">
        <v>19.5</v>
      </c>
      <c r="Q13" s="101">
        <v>7.1</v>
      </c>
      <c r="R13" s="101">
        <v>21.299999999999997</v>
      </c>
      <c r="S13" s="101">
        <v>10</v>
      </c>
      <c r="T13" s="101">
        <v>6</v>
      </c>
      <c r="U13" s="101">
        <v>6</v>
      </c>
      <c r="V13" s="101">
        <v>14.666666666666666</v>
      </c>
      <c r="W13" s="101">
        <v>24</v>
      </c>
      <c r="X13" s="101">
        <v>7.7333333333333325</v>
      </c>
      <c r="Y13" s="101">
        <v>15.466666666666665</v>
      </c>
      <c r="Z13" s="101">
        <v>18</v>
      </c>
      <c r="AA13" s="101">
        <v>10</v>
      </c>
      <c r="AB13" s="101">
        <v>28</v>
      </c>
      <c r="AC13" s="101">
        <v>48</v>
      </c>
      <c r="AD13" s="101">
        <v>15.2</v>
      </c>
      <c r="AE13" s="101">
        <v>30.4</v>
      </c>
      <c r="AF13" s="101">
        <v>17</v>
      </c>
      <c r="AG13" s="101">
        <v>17</v>
      </c>
      <c r="AH13" s="101">
        <v>34</v>
      </c>
      <c r="AI13" s="101">
        <v>27</v>
      </c>
      <c r="AJ13" s="101">
        <v>12.2</v>
      </c>
      <c r="AK13" s="101">
        <v>12.2</v>
      </c>
      <c r="AL13" s="101">
        <v>14</v>
      </c>
      <c r="AM13" s="101">
        <v>14</v>
      </c>
      <c r="AN13" s="101">
        <v>28</v>
      </c>
      <c r="AO13" s="101">
        <v>30</v>
      </c>
      <c r="AP13" s="101">
        <v>11.6</v>
      </c>
      <c r="AQ13" s="101">
        <v>34.8</v>
      </c>
      <c r="AR13" s="101">
        <v>10</v>
      </c>
      <c r="AS13" s="101">
        <v>10</v>
      </c>
      <c r="AT13" s="101">
        <v>9</v>
      </c>
      <c r="AU13" s="101">
        <v>19.333333333333332</v>
      </c>
      <c r="AV13" s="101">
        <v>24</v>
      </c>
      <c r="AW13" s="101">
        <v>8.666666666666666</v>
      </c>
      <c r="AX13" s="101">
        <v>34.666666666666664</v>
      </c>
      <c r="AY13" s="101">
        <v>15</v>
      </c>
      <c r="AZ13" s="101">
        <v>14</v>
      </c>
      <c r="BA13" s="101">
        <v>29</v>
      </c>
      <c r="BB13" s="101">
        <v>33</v>
      </c>
      <c r="BC13" s="101">
        <v>12.4</v>
      </c>
      <c r="BD13" s="101">
        <v>24.8</v>
      </c>
      <c r="BE13" s="101">
        <v>11</v>
      </c>
      <c r="BF13" s="101">
        <v>10</v>
      </c>
      <c r="BG13" s="101">
        <v>21</v>
      </c>
      <c r="BH13" s="101">
        <v>21</v>
      </c>
      <c r="BI13" s="101">
        <v>8.4</v>
      </c>
      <c r="BJ13" s="101">
        <v>16.8</v>
      </c>
      <c r="BK13" s="101">
        <v>14</v>
      </c>
      <c r="BL13" s="101">
        <v>14</v>
      </c>
      <c r="BM13" s="101">
        <v>28</v>
      </c>
      <c r="BN13" s="101">
        <v>9</v>
      </c>
      <c r="BO13" s="101">
        <v>7.4</v>
      </c>
      <c r="BP13" s="101">
        <v>7.4</v>
      </c>
      <c r="BQ13" s="101">
        <v>14</v>
      </c>
      <c r="BR13" s="101">
        <v>14</v>
      </c>
      <c r="BS13" s="101">
        <v>28</v>
      </c>
      <c r="BT13" s="101">
        <v>42</v>
      </c>
      <c r="BU13" s="101">
        <v>14</v>
      </c>
      <c r="BV13" s="101">
        <v>14</v>
      </c>
      <c r="BW13" s="101">
        <v>20</v>
      </c>
      <c r="BX13" s="101">
        <v>18</v>
      </c>
      <c r="BY13" s="101">
        <v>38</v>
      </c>
      <c r="BZ13" s="101">
        <v>57</v>
      </c>
      <c r="CA13" s="101">
        <v>19</v>
      </c>
      <c r="CB13" s="101">
        <v>19</v>
      </c>
      <c r="CC13" s="101">
        <v>18</v>
      </c>
      <c r="CD13" s="101">
        <v>16</v>
      </c>
      <c r="CE13" s="101">
        <v>34</v>
      </c>
      <c r="CF13" s="101">
        <v>48</v>
      </c>
      <c r="CG13" s="101">
        <v>16.4</v>
      </c>
      <c r="CH13" s="101">
        <v>16.4</v>
      </c>
      <c r="CI13" s="97">
        <v>305.9</v>
      </c>
      <c r="CJ13" s="97">
        <v>10.924999999999999</v>
      </c>
      <c r="CK13" s="103">
        <f t="shared" si="0"/>
        <v>86</v>
      </c>
    </row>
    <row r="14" spans="3:89" ht="5.25">
      <c r="C14" s="103">
        <v>6</v>
      </c>
      <c r="D14" s="113" t="s">
        <v>84</v>
      </c>
      <c r="E14" s="101">
        <v>18</v>
      </c>
      <c r="F14" s="101">
        <v>10</v>
      </c>
      <c r="G14" s="101">
        <v>11</v>
      </c>
      <c r="H14" s="101">
        <v>26</v>
      </c>
      <c r="I14" s="101">
        <v>45</v>
      </c>
      <c r="J14" s="101">
        <v>14.2</v>
      </c>
      <c r="K14" s="101">
        <v>71</v>
      </c>
      <c r="L14" s="101">
        <v>14</v>
      </c>
      <c r="M14" s="101">
        <v>11.5</v>
      </c>
      <c r="N14" s="101">
        <v>12</v>
      </c>
      <c r="O14" s="101">
        <v>25</v>
      </c>
      <c r="P14" s="101">
        <v>39</v>
      </c>
      <c r="Q14" s="101">
        <v>12.8</v>
      </c>
      <c r="R14" s="101">
        <v>38.400000000000006</v>
      </c>
      <c r="S14" s="101">
        <v>14</v>
      </c>
      <c r="T14" s="101">
        <v>9.5</v>
      </c>
      <c r="U14" s="101">
        <v>6.5</v>
      </c>
      <c r="V14" s="101">
        <v>20</v>
      </c>
      <c r="W14" s="101">
        <v>34.5</v>
      </c>
      <c r="X14" s="101">
        <v>10.9</v>
      </c>
      <c r="Y14" s="101">
        <v>21.8</v>
      </c>
      <c r="Z14" s="101">
        <v>19</v>
      </c>
      <c r="AA14" s="101">
        <v>12</v>
      </c>
      <c r="AB14" s="101">
        <v>31</v>
      </c>
      <c r="AC14" s="101">
        <v>54</v>
      </c>
      <c r="AD14" s="101">
        <v>17</v>
      </c>
      <c r="AE14" s="101">
        <v>34</v>
      </c>
      <c r="AF14" s="101">
        <v>19</v>
      </c>
      <c r="AG14" s="101">
        <v>18</v>
      </c>
      <c r="AH14" s="101">
        <v>37</v>
      </c>
      <c r="AI14" s="101">
        <v>57</v>
      </c>
      <c r="AJ14" s="101">
        <v>18.8</v>
      </c>
      <c r="AK14" s="101">
        <v>18.8</v>
      </c>
      <c r="AL14" s="101">
        <v>14</v>
      </c>
      <c r="AM14" s="101">
        <v>14</v>
      </c>
      <c r="AN14" s="101">
        <v>28</v>
      </c>
      <c r="AO14" s="101">
        <v>57</v>
      </c>
      <c r="AP14" s="101">
        <v>17</v>
      </c>
      <c r="AQ14" s="101">
        <v>51</v>
      </c>
      <c r="AR14" s="101">
        <v>10</v>
      </c>
      <c r="AS14" s="101">
        <v>10</v>
      </c>
      <c r="AT14" s="101">
        <v>8</v>
      </c>
      <c r="AU14" s="101">
        <v>18.666666666666668</v>
      </c>
      <c r="AV14" s="101">
        <v>12</v>
      </c>
      <c r="AW14" s="101">
        <v>6.133333333333334</v>
      </c>
      <c r="AX14" s="101">
        <v>24.533333333333335</v>
      </c>
      <c r="AY14" s="101">
        <v>16</v>
      </c>
      <c r="AZ14" s="101">
        <v>15</v>
      </c>
      <c r="BA14" s="101">
        <v>31</v>
      </c>
      <c r="BB14" s="101">
        <v>42</v>
      </c>
      <c r="BC14" s="101">
        <v>14.6</v>
      </c>
      <c r="BD14" s="101">
        <v>29.2</v>
      </c>
      <c r="BE14" s="101">
        <v>12</v>
      </c>
      <c r="BF14" s="101">
        <v>10</v>
      </c>
      <c r="BG14" s="101">
        <v>22</v>
      </c>
      <c r="BH14" s="101">
        <v>18</v>
      </c>
      <c r="BI14" s="101">
        <v>8</v>
      </c>
      <c r="BJ14" s="101">
        <v>16</v>
      </c>
      <c r="BK14" s="101">
        <v>15</v>
      </c>
      <c r="BL14" s="101">
        <v>15</v>
      </c>
      <c r="BM14" s="101">
        <v>30</v>
      </c>
      <c r="BN14" s="101">
        <v>12</v>
      </c>
      <c r="BO14" s="101">
        <v>8.4</v>
      </c>
      <c r="BP14" s="101">
        <v>8.4</v>
      </c>
      <c r="BQ14" s="101">
        <v>17</v>
      </c>
      <c r="BR14" s="101">
        <v>17</v>
      </c>
      <c r="BS14" s="101">
        <v>34</v>
      </c>
      <c r="BT14" s="101">
        <v>51</v>
      </c>
      <c r="BU14" s="101">
        <v>17</v>
      </c>
      <c r="BV14" s="101">
        <v>17</v>
      </c>
      <c r="BW14" s="101">
        <v>18</v>
      </c>
      <c r="BX14" s="101">
        <v>20</v>
      </c>
      <c r="BY14" s="101">
        <v>38</v>
      </c>
      <c r="BZ14" s="101">
        <v>57</v>
      </c>
      <c r="CA14" s="101">
        <v>19</v>
      </c>
      <c r="CB14" s="101">
        <v>19</v>
      </c>
      <c r="CC14" s="101">
        <v>18</v>
      </c>
      <c r="CD14" s="101">
        <v>16</v>
      </c>
      <c r="CE14" s="101">
        <v>34</v>
      </c>
      <c r="CF14" s="101">
        <v>51</v>
      </c>
      <c r="CG14" s="101">
        <v>17</v>
      </c>
      <c r="CH14" s="101">
        <v>17</v>
      </c>
      <c r="CI14" s="97">
        <v>366.1333333333333</v>
      </c>
      <c r="CJ14" s="97">
        <v>13.076190476190476</v>
      </c>
      <c r="CK14" s="103">
        <f t="shared" si="0"/>
        <v>37</v>
      </c>
    </row>
    <row r="15" spans="3:89" ht="5.25">
      <c r="C15" s="103">
        <v>7</v>
      </c>
      <c r="D15" s="113" t="s">
        <v>172</v>
      </c>
      <c r="E15" s="101">
        <v>18</v>
      </c>
      <c r="F15" s="101">
        <v>6</v>
      </c>
      <c r="G15" s="101">
        <v>8</v>
      </c>
      <c r="H15" s="101">
        <v>21.333333333333332</v>
      </c>
      <c r="I15" s="101">
        <v>21</v>
      </c>
      <c r="J15" s="101">
        <v>8.466666666666665</v>
      </c>
      <c r="K15" s="101">
        <v>42.33333333333333</v>
      </c>
      <c r="L15" s="101">
        <v>10</v>
      </c>
      <c r="M15" s="101">
        <v>8</v>
      </c>
      <c r="N15" s="101">
        <v>8</v>
      </c>
      <c r="O15" s="101">
        <v>17.333333333333332</v>
      </c>
      <c r="P15" s="101">
        <v>15</v>
      </c>
      <c r="Q15" s="101">
        <v>6.466666666666666</v>
      </c>
      <c r="R15" s="101">
        <v>19.4</v>
      </c>
      <c r="S15" s="101">
        <v>12</v>
      </c>
      <c r="T15" s="101">
        <v>8.5</v>
      </c>
      <c r="U15" s="101">
        <v>4</v>
      </c>
      <c r="V15" s="101">
        <v>16.333333333333332</v>
      </c>
      <c r="W15" s="101">
        <v>6</v>
      </c>
      <c r="X15" s="101">
        <v>4.466666666666667</v>
      </c>
      <c r="Y15" s="101">
        <v>8.933333333333334</v>
      </c>
      <c r="Z15" s="101">
        <v>18</v>
      </c>
      <c r="AA15" s="101">
        <v>10</v>
      </c>
      <c r="AB15" s="101">
        <v>28</v>
      </c>
      <c r="AC15" s="101">
        <v>45</v>
      </c>
      <c r="AD15" s="101">
        <v>14.6</v>
      </c>
      <c r="AE15" s="101">
        <v>29.2</v>
      </c>
      <c r="AF15" s="101">
        <v>13</v>
      </c>
      <c r="AG15" s="101">
        <v>17</v>
      </c>
      <c r="AH15" s="101">
        <v>30</v>
      </c>
      <c r="AI15" s="101">
        <v>36</v>
      </c>
      <c r="AJ15" s="101">
        <v>13.2</v>
      </c>
      <c r="AK15" s="101">
        <v>13.2</v>
      </c>
      <c r="AL15" s="101">
        <v>14</v>
      </c>
      <c r="AM15" s="101">
        <v>14</v>
      </c>
      <c r="AN15" s="101">
        <v>28</v>
      </c>
      <c r="AO15" s="101">
        <v>24</v>
      </c>
      <c r="AP15" s="101">
        <v>10.4</v>
      </c>
      <c r="AQ15" s="101">
        <v>31.200000000000003</v>
      </c>
      <c r="AR15" s="101">
        <v>10</v>
      </c>
      <c r="AS15" s="101">
        <v>11</v>
      </c>
      <c r="AT15" s="101">
        <v>10</v>
      </c>
      <c r="AU15" s="101">
        <v>20.666666666666668</v>
      </c>
      <c r="AV15" s="101">
        <v>15</v>
      </c>
      <c r="AW15" s="101">
        <v>7.133333333333335</v>
      </c>
      <c r="AX15" s="101">
        <v>28.53333333333334</v>
      </c>
      <c r="AY15" s="101">
        <v>15</v>
      </c>
      <c r="AZ15" s="101">
        <v>15</v>
      </c>
      <c r="BA15" s="101">
        <v>30</v>
      </c>
      <c r="BB15" s="101">
        <v>21</v>
      </c>
      <c r="BC15" s="101">
        <v>10.2</v>
      </c>
      <c r="BD15" s="101">
        <v>20.4</v>
      </c>
      <c r="BE15" s="101">
        <v>10</v>
      </c>
      <c r="BF15" s="101">
        <v>11</v>
      </c>
      <c r="BG15" s="101">
        <v>21</v>
      </c>
      <c r="BH15" s="101">
        <v>12</v>
      </c>
      <c r="BI15" s="101">
        <v>6.6</v>
      </c>
      <c r="BJ15" s="101">
        <v>13.2</v>
      </c>
      <c r="BK15" s="101">
        <v>14</v>
      </c>
      <c r="BL15" s="101">
        <v>12</v>
      </c>
      <c r="BM15" s="101">
        <v>26</v>
      </c>
      <c r="BN15" s="101">
        <v>3</v>
      </c>
      <c r="BO15" s="101">
        <v>5.8</v>
      </c>
      <c r="BP15" s="101">
        <v>5.8</v>
      </c>
      <c r="BQ15" s="101">
        <v>17</v>
      </c>
      <c r="BR15" s="101">
        <v>17</v>
      </c>
      <c r="BS15" s="101">
        <v>34</v>
      </c>
      <c r="BT15" s="101">
        <v>51</v>
      </c>
      <c r="BU15" s="101">
        <v>17</v>
      </c>
      <c r="BV15" s="101">
        <v>17</v>
      </c>
      <c r="BW15" s="101">
        <v>20</v>
      </c>
      <c r="BX15" s="101">
        <v>16</v>
      </c>
      <c r="BY15" s="101">
        <v>36</v>
      </c>
      <c r="BZ15" s="101">
        <v>54</v>
      </c>
      <c r="CA15" s="101">
        <v>18</v>
      </c>
      <c r="CB15" s="101">
        <v>18</v>
      </c>
      <c r="CC15" s="101">
        <v>17</v>
      </c>
      <c r="CD15" s="101">
        <v>16</v>
      </c>
      <c r="CE15" s="101">
        <v>33</v>
      </c>
      <c r="CF15" s="101">
        <v>48</v>
      </c>
      <c r="CG15" s="101">
        <v>16.2</v>
      </c>
      <c r="CH15" s="101">
        <v>16.2</v>
      </c>
      <c r="CI15" s="97">
        <v>263.4</v>
      </c>
      <c r="CJ15" s="97">
        <v>9.407142857142857</v>
      </c>
      <c r="CK15" s="103">
        <f t="shared" si="0"/>
        <v>125</v>
      </c>
    </row>
    <row r="16" spans="3:89" ht="5.25">
      <c r="C16" s="103">
        <v>8</v>
      </c>
      <c r="D16" s="113" t="s">
        <v>174</v>
      </c>
      <c r="E16" s="101">
        <v>18</v>
      </c>
      <c r="F16" s="101">
        <v>4</v>
      </c>
      <c r="G16" s="101">
        <v>6</v>
      </c>
      <c r="H16" s="101">
        <v>18.666666666666668</v>
      </c>
      <c r="I16" s="101">
        <v>15</v>
      </c>
      <c r="J16" s="101">
        <v>6.733333333333334</v>
      </c>
      <c r="K16" s="101">
        <v>33.66666666666667</v>
      </c>
      <c r="L16" s="101">
        <v>10</v>
      </c>
      <c r="M16" s="101">
        <v>8</v>
      </c>
      <c r="N16" s="101">
        <v>8</v>
      </c>
      <c r="O16" s="101">
        <v>17.333333333333332</v>
      </c>
      <c r="P16" s="101">
        <v>15</v>
      </c>
      <c r="Q16" s="101">
        <v>6.466666666666666</v>
      </c>
      <c r="R16" s="101">
        <v>19.4</v>
      </c>
      <c r="S16" s="101">
        <v>13</v>
      </c>
      <c r="T16" s="101">
        <v>12.5</v>
      </c>
      <c r="U16" s="101">
        <v>6</v>
      </c>
      <c r="V16" s="101">
        <v>21</v>
      </c>
      <c r="W16" s="101">
        <v>15</v>
      </c>
      <c r="X16" s="101">
        <v>7.2</v>
      </c>
      <c r="Y16" s="101">
        <v>14.4</v>
      </c>
      <c r="Z16" s="101">
        <v>16</v>
      </c>
      <c r="AA16" s="101">
        <v>9</v>
      </c>
      <c r="AB16" s="101">
        <v>25</v>
      </c>
      <c r="AC16" s="101">
        <v>24</v>
      </c>
      <c r="AD16" s="101">
        <v>9.8</v>
      </c>
      <c r="AE16" s="101">
        <v>19.6</v>
      </c>
      <c r="AF16" s="101">
        <v>15</v>
      </c>
      <c r="AG16" s="101">
        <v>16</v>
      </c>
      <c r="AH16" s="101">
        <v>31</v>
      </c>
      <c r="AI16" s="101">
        <v>27</v>
      </c>
      <c r="AJ16" s="101">
        <v>11.6</v>
      </c>
      <c r="AK16" s="101">
        <v>11.6</v>
      </c>
      <c r="AL16" s="101">
        <v>15</v>
      </c>
      <c r="AM16" s="101">
        <v>15</v>
      </c>
      <c r="AN16" s="101">
        <v>30</v>
      </c>
      <c r="AO16" s="101">
        <v>27</v>
      </c>
      <c r="AP16" s="101">
        <v>11.4</v>
      </c>
      <c r="AQ16" s="101">
        <v>34.2</v>
      </c>
      <c r="AR16" s="101">
        <v>10</v>
      </c>
      <c r="AS16" s="101">
        <v>10</v>
      </c>
      <c r="AT16" s="101">
        <v>10</v>
      </c>
      <c r="AU16" s="101">
        <v>20</v>
      </c>
      <c r="AV16" s="101">
        <v>9</v>
      </c>
      <c r="AW16" s="101">
        <v>5.8</v>
      </c>
      <c r="AX16" s="101">
        <v>23.2</v>
      </c>
      <c r="AY16" s="101">
        <v>13</v>
      </c>
      <c r="AZ16" s="101">
        <v>13.5</v>
      </c>
      <c r="BA16" s="101">
        <v>26.5</v>
      </c>
      <c r="BB16" s="101">
        <v>30</v>
      </c>
      <c r="BC16" s="101">
        <v>11.3</v>
      </c>
      <c r="BD16" s="101">
        <v>22.6</v>
      </c>
      <c r="BE16" s="101">
        <v>13</v>
      </c>
      <c r="BF16" s="101">
        <v>12</v>
      </c>
      <c r="BG16" s="101">
        <v>25</v>
      </c>
      <c r="BH16" s="101">
        <v>30</v>
      </c>
      <c r="BI16" s="101">
        <v>11</v>
      </c>
      <c r="BJ16" s="101">
        <v>22</v>
      </c>
      <c r="BK16" s="101">
        <v>12</v>
      </c>
      <c r="BL16" s="101">
        <v>10</v>
      </c>
      <c r="BM16" s="101">
        <v>22</v>
      </c>
      <c r="BN16" s="101">
        <v>15</v>
      </c>
      <c r="BO16" s="101">
        <v>7.4</v>
      </c>
      <c r="BP16" s="101">
        <v>7.4</v>
      </c>
      <c r="BQ16" s="101">
        <v>17</v>
      </c>
      <c r="BR16" s="101">
        <v>17</v>
      </c>
      <c r="BS16" s="101">
        <v>34</v>
      </c>
      <c r="BT16" s="101">
        <v>51</v>
      </c>
      <c r="BU16" s="101">
        <v>17</v>
      </c>
      <c r="BV16" s="101">
        <v>17</v>
      </c>
      <c r="BW16" s="101">
        <v>18</v>
      </c>
      <c r="BX16" s="101">
        <v>18</v>
      </c>
      <c r="BY16" s="101">
        <v>36</v>
      </c>
      <c r="BZ16" s="101">
        <v>54</v>
      </c>
      <c r="CA16" s="101">
        <v>18</v>
      </c>
      <c r="CB16" s="101">
        <v>18</v>
      </c>
      <c r="CC16" s="101">
        <v>18</v>
      </c>
      <c r="CD16" s="101">
        <v>18</v>
      </c>
      <c r="CE16" s="101">
        <v>36</v>
      </c>
      <c r="CF16" s="101">
        <v>54</v>
      </c>
      <c r="CG16" s="101">
        <v>18</v>
      </c>
      <c r="CH16" s="101">
        <v>18</v>
      </c>
      <c r="CI16" s="97">
        <v>261.06666666666666</v>
      </c>
      <c r="CJ16" s="97">
        <v>9.323809523809524</v>
      </c>
      <c r="CK16" s="103">
        <f t="shared" si="0"/>
        <v>127</v>
      </c>
    </row>
    <row r="17" spans="3:89" ht="5.25">
      <c r="C17" s="103">
        <v>9</v>
      </c>
      <c r="D17" s="113" t="s">
        <v>112</v>
      </c>
      <c r="E17" s="101">
        <v>20</v>
      </c>
      <c r="F17" s="101">
        <v>12</v>
      </c>
      <c r="G17" s="101">
        <v>13</v>
      </c>
      <c r="H17" s="101">
        <v>30</v>
      </c>
      <c r="I17" s="101">
        <v>33</v>
      </c>
      <c r="J17" s="101">
        <v>12.6</v>
      </c>
      <c r="K17" s="101">
        <v>63</v>
      </c>
      <c r="L17" s="101">
        <v>11</v>
      </c>
      <c r="M17" s="101">
        <v>7.5</v>
      </c>
      <c r="N17" s="101">
        <v>9</v>
      </c>
      <c r="O17" s="101">
        <v>18.333333333333332</v>
      </c>
      <c r="P17" s="101">
        <v>31.5</v>
      </c>
      <c r="Q17" s="101">
        <v>9.966666666666665</v>
      </c>
      <c r="R17" s="101">
        <v>29.899999999999995</v>
      </c>
      <c r="S17" s="101">
        <v>14</v>
      </c>
      <c r="T17" s="101">
        <v>5</v>
      </c>
      <c r="U17" s="101">
        <v>5</v>
      </c>
      <c r="V17" s="101">
        <v>16</v>
      </c>
      <c r="W17" s="101">
        <v>15</v>
      </c>
      <c r="X17" s="101">
        <v>6.2</v>
      </c>
      <c r="Y17" s="101">
        <v>12.4</v>
      </c>
      <c r="Z17" s="101">
        <v>18</v>
      </c>
      <c r="AA17" s="101">
        <v>11</v>
      </c>
      <c r="AB17" s="101">
        <v>29</v>
      </c>
      <c r="AC17" s="101">
        <v>36</v>
      </c>
      <c r="AD17" s="101">
        <v>13</v>
      </c>
      <c r="AE17" s="101">
        <v>26</v>
      </c>
      <c r="AF17" s="101">
        <v>16</v>
      </c>
      <c r="AG17" s="101">
        <v>16</v>
      </c>
      <c r="AH17" s="101">
        <v>32</v>
      </c>
      <c r="AI17" s="101">
        <v>45</v>
      </c>
      <c r="AJ17" s="101">
        <v>15.4</v>
      </c>
      <c r="AK17" s="101">
        <v>15.4</v>
      </c>
      <c r="AL17" s="101">
        <v>13</v>
      </c>
      <c r="AM17" s="101">
        <v>13</v>
      </c>
      <c r="AN17" s="101">
        <v>26</v>
      </c>
      <c r="AO17" s="101">
        <v>24</v>
      </c>
      <c r="AP17" s="101">
        <v>10</v>
      </c>
      <c r="AQ17" s="101">
        <v>30</v>
      </c>
      <c r="AR17" s="101">
        <v>10</v>
      </c>
      <c r="AS17" s="101">
        <v>10</v>
      </c>
      <c r="AT17" s="101">
        <v>11</v>
      </c>
      <c r="AU17" s="101">
        <v>20.666666666666668</v>
      </c>
      <c r="AV17" s="101">
        <v>24</v>
      </c>
      <c r="AW17" s="101">
        <v>8.933333333333334</v>
      </c>
      <c r="AX17" s="101">
        <v>35.733333333333334</v>
      </c>
      <c r="AY17" s="101">
        <v>14</v>
      </c>
      <c r="AZ17" s="101">
        <v>15</v>
      </c>
      <c r="BA17" s="101">
        <v>29</v>
      </c>
      <c r="BB17" s="101">
        <v>30</v>
      </c>
      <c r="BC17" s="101">
        <v>11.8</v>
      </c>
      <c r="BD17" s="101">
        <v>23.6</v>
      </c>
      <c r="BE17" s="101">
        <v>16</v>
      </c>
      <c r="BF17" s="101">
        <v>15</v>
      </c>
      <c r="BG17" s="101">
        <v>31</v>
      </c>
      <c r="BH17" s="101">
        <v>42</v>
      </c>
      <c r="BI17" s="101">
        <v>14.6</v>
      </c>
      <c r="BJ17" s="101">
        <v>29.2</v>
      </c>
      <c r="BK17" s="101">
        <v>14</v>
      </c>
      <c r="BL17" s="101">
        <v>13</v>
      </c>
      <c r="BM17" s="101">
        <v>27</v>
      </c>
      <c r="BN17" s="101">
        <v>30</v>
      </c>
      <c r="BO17" s="101">
        <v>11.4</v>
      </c>
      <c r="BP17" s="101">
        <v>11.4</v>
      </c>
      <c r="BQ17" s="101">
        <v>16</v>
      </c>
      <c r="BR17" s="101">
        <v>16</v>
      </c>
      <c r="BS17" s="101">
        <v>32</v>
      </c>
      <c r="BT17" s="101">
        <v>48</v>
      </c>
      <c r="BU17" s="101">
        <v>16</v>
      </c>
      <c r="BV17" s="101">
        <v>16</v>
      </c>
      <c r="BW17" s="101">
        <v>20</v>
      </c>
      <c r="BX17" s="101">
        <v>16</v>
      </c>
      <c r="BY17" s="101">
        <v>36</v>
      </c>
      <c r="BZ17" s="101">
        <v>54</v>
      </c>
      <c r="CA17" s="101">
        <v>18</v>
      </c>
      <c r="CB17" s="101">
        <v>18</v>
      </c>
      <c r="CC17" s="101">
        <v>16</v>
      </c>
      <c r="CD17" s="101">
        <v>16</v>
      </c>
      <c r="CE17" s="101">
        <v>32</v>
      </c>
      <c r="CF17" s="101">
        <v>48</v>
      </c>
      <c r="CG17" s="101">
        <v>16</v>
      </c>
      <c r="CH17" s="101">
        <v>16</v>
      </c>
      <c r="CI17" s="97">
        <v>326.6333333333333</v>
      </c>
      <c r="CJ17" s="97">
        <v>11.66547619047619</v>
      </c>
      <c r="CK17" s="103">
        <f t="shared" si="0"/>
        <v>65</v>
      </c>
    </row>
    <row r="18" spans="3:89" ht="5.25">
      <c r="C18" s="103">
        <v>10</v>
      </c>
      <c r="D18" s="113" t="s">
        <v>64</v>
      </c>
      <c r="E18" s="101">
        <v>18</v>
      </c>
      <c r="F18" s="101">
        <v>7</v>
      </c>
      <c r="G18" s="101">
        <v>8</v>
      </c>
      <c r="H18" s="101">
        <v>22</v>
      </c>
      <c r="I18" s="101">
        <v>39</v>
      </c>
      <c r="J18" s="101">
        <v>12.2</v>
      </c>
      <c r="K18" s="101">
        <v>61</v>
      </c>
      <c r="L18" s="101">
        <v>15</v>
      </c>
      <c r="M18" s="101">
        <v>15</v>
      </c>
      <c r="N18" s="101">
        <v>14</v>
      </c>
      <c r="O18" s="101">
        <v>29.333333333333332</v>
      </c>
      <c r="P18" s="101">
        <v>46.5</v>
      </c>
      <c r="Q18" s="101">
        <v>15.166666666666666</v>
      </c>
      <c r="R18" s="101">
        <v>45.5</v>
      </c>
      <c r="S18" s="101">
        <v>14</v>
      </c>
      <c r="T18" s="101">
        <v>16.5</v>
      </c>
      <c r="U18" s="101">
        <v>5</v>
      </c>
      <c r="V18" s="101">
        <v>23.666666666666668</v>
      </c>
      <c r="W18" s="101">
        <v>49.5</v>
      </c>
      <c r="X18" s="101">
        <v>14.633333333333335</v>
      </c>
      <c r="Y18" s="101">
        <v>29.26666666666667</v>
      </c>
      <c r="Z18" s="101">
        <v>18</v>
      </c>
      <c r="AA18" s="101">
        <v>14</v>
      </c>
      <c r="AB18" s="101">
        <v>32</v>
      </c>
      <c r="AC18" s="101">
        <v>57</v>
      </c>
      <c r="AD18" s="101">
        <v>17.8</v>
      </c>
      <c r="AE18" s="101">
        <v>35.6</v>
      </c>
      <c r="AF18" s="101">
        <v>19</v>
      </c>
      <c r="AG18" s="101">
        <v>20</v>
      </c>
      <c r="AH18" s="101">
        <v>39</v>
      </c>
      <c r="AI18" s="101">
        <v>52.5</v>
      </c>
      <c r="AJ18" s="101">
        <v>18.3</v>
      </c>
      <c r="AK18" s="101">
        <v>18.3</v>
      </c>
      <c r="AL18" s="101">
        <v>19</v>
      </c>
      <c r="AM18" s="101">
        <v>19</v>
      </c>
      <c r="AN18" s="101">
        <v>38</v>
      </c>
      <c r="AO18" s="101">
        <v>57</v>
      </c>
      <c r="AP18" s="101">
        <v>19</v>
      </c>
      <c r="AQ18" s="101">
        <v>57</v>
      </c>
      <c r="AR18" s="101">
        <v>14</v>
      </c>
      <c r="AS18" s="101">
        <v>15</v>
      </c>
      <c r="AT18" s="101">
        <v>14</v>
      </c>
      <c r="AU18" s="101">
        <v>28.666666666666668</v>
      </c>
      <c r="AV18" s="101">
        <v>30</v>
      </c>
      <c r="AW18" s="101">
        <v>11.733333333333334</v>
      </c>
      <c r="AX18" s="101">
        <v>46.93333333333334</v>
      </c>
      <c r="AY18" s="101">
        <v>16</v>
      </c>
      <c r="AZ18" s="101">
        <v>17</v>
      </c>
      <c r="BA18" s="101">
        <v>33</v>
      </c>
      <c r="BB18" s="101">
        <v>48</v>
      </c>
      <c r="BC18" s="101">
        <v>16.2</v>
      </c>
      <c r="BD18" s="101">
        <v>32.4</v>
      </c>
      <c r="BE18" s="101">
        <v>16</v>
      </c>
      <c r="BF18" s="101">
        <v>15</v>
      </c>
      <c r="BG18" s="101">
        <v>31</v>
      </c>
      <c r="BH18" s="101">
        <v>42</v>
      </c>
      <c r="BI18" s="101">
        <v>14.6</v>
      </c>
      <c r="BJ18" s="101">
        <v>29.2</v>
      </c>
      <c r="BK18" s="101">
        <v>20</v>
      </c>
      <c r="BL18" s="101">
        <v>20</v>
      </c>
      <c r="BM18" s="101">
        <v>40</v>
      </c>
      <c r="BN18" s="101">
        <v>60</v>
      </c>
      <c r="BO18" s="101">
        <v>20</v>
      </c>
      <c r="BP18" s="101">
        <v>20</v>
      </c>
      <c r="BQ18" s="101">
        <v>17</v>
      </c>
      <c r="BR18" s="101">
        <v>17</v>
      </c>
      <c r="BS18" s="101">
        <v>34</v>
      </c>
      <c r="BT18" s="101">
        <v>51</v>
      </c>
      <c r="BU18" s="101">
        <v>17</v>
      </c>
      <c r="BV18" s="101">
        <v>17</v>
      </c>
      <c r="BW18" s="101">
        <v>20</v>
      </c>
      <c r="BX18" s="101">
        <v>18</v>
      </c>
      <c r="BY18" s="101">
        <v>38</v>
      </c>
      <c r="BZ18" s="101">
        <v>57</v>
      </c>
      <c r="CA18" s="101">
        <v>19</v>
      </c>
      <c r="CB18" s="101">
        <v>19</v>
      </c>
      <c r="CC18" s="101">
        <v>16</v>
      </c>
      <c r="CD18" s="101">
        <v>15</v>
      </c>
      <c r="CE18" s="101">
        <v>31</v>
      </c>
      <c r="CF18" s="101">
        <v>48</v>
      </c>
      <c r="CG18" s="101">
        <v>15.8</v>
      </c>
      <c r="CH18" s="101">
        <v>15.8</v>
      </c>
      <c r="CI18" s="97">
        <v>427</v>
      </c>
      <c r="CJ18" s="97">
        <v>15.25</v>
      </c>
      <c r="CK18" s="103">
        <f t="shared" si="0"/>
        <v>17</v>
      </c>
    </row>
    <row r="19" spans="3:89" ht="5.25">
      <c r="C19" s="103">
        <v>11</v>
      </c>
      <c r="D19" s="113" t="s">
        <v>179</v>
      </c>
      <c r="E19" s="101">
        <v>16</v>
      </c>
      <c r="F19" s="101">
        <v>6</v>
      </c>
      <c r="G19" s="101">
        <v>8</v>
      </c>
      <c r="H19" s="101">
        <v>20</v>
      </c>
      <c r="I19" s="101">
        <v>24</v>
      </c>
      <c r="J19" s="101">
        <v>8.8</v>
      </c>
      <c r="K19" s="101">
        <v>44</v>
      </c>
      <c r="L19" s="101">
        <v>6</v>
      </c>
      <c r="M19" s="101">
        <v>3</v>
      </c>
      <c r="N19" s="101">
        <v>4</v>
      </c>
      <c r="O19" s="101">
        <v>8.666666666666666</v>
      </c>
      <c r="P19" s="101">
        <v>1.5</v>
      </c>
      <c r="Q19" s="101">
        <v>2.033333333333333</v>
      </c>
      <c r="R19" s="101">
        <v>6.1</v>
      </c>
      <c r="S19" s="101">
        <v>13</v>
      </c>
      <c r="T19" s="101">
        <v>7</v>
      </c>
      <c r="U19" s="101">
        <v>6</v>
      </c>
      <c r="V19" s="101">
        <v>17.333333333333332</v>
      </c>
      <c r="W19" s="101">
        <v>16.5</v>
      </c>
      <c r="X19" s="101">
        <v>6.766666666666666</v>
      </c>
      <c r="Y19" s="101">
        <v>13.533333333333331</v>
      </c>
      <c r="Z19" s="101">
        <v>18</v>
      </c>
      <c r="AA19" s="101">
        <v>13</v>
      </c>
      <c r="AB19" s="101">
        <v>31</v>
      </c>
      <c r="AC19" s="101">
        <v>24</v>
      </c>
      <c r="AD19" s="101">
        <v>11</v>
      </c>
      <c r="AE19" s="101">
        <v>22</v>
      </c>
      <c r="AF19" s="101">
        <v>12</v>
      </c>
      <c r="AG19" s="101">
        <v>13</v>
      </c>
      <c r="AH19" s="101">
        <v>25</v>
      </c>
      <c r="AI19" s="101">
        <v>24</v>
      </c>
      <c r="AJ19" s="101">
        <v>9.8</v>
      </c>
      <c r="AK19" s="101">
        <v>9.8</v>
      </c>
      <c r="AL19" s="101">
        <v>13</v>
      </c>
      <c r="AM19" s="101">
        <v>13</v>
      </c>
      <c r="AN19" s="101">
        <v>26</v>
      </c>
      <c r="AO19" s="101">
        <v>9</v>
      </c>
      <c r="AP19" s="101">
        <v>7</v>
      </c>
      <c r="AQ19" s="101">
        <v>21</v>
      </c>
      <c r="AR19" s="101">
        <v>10</v>
      </c>
      <c r="AS19" s="101">
        <v>11</v>
      </c>
      <c r="AT19" s="101">
        <v>12</v>
      </c>
      <c r="AU19" s="101">
        <v>22</v>
      </c>
      <c r="AV19" s="101">
        <v>27</v>
      </c>
      <c r="AW19" s="101">
        <v>9.8</v>
      </c>
      <c r="AX19" s="101">
        <v>39.2</v>
      </c>
      <c r="AY19" s="101">
        <v>10</v>
      </c>
      <c r="AZ19" s="101">
        <v>10</v>
      </c>
      <c r="BA19" s="101">
        <v>20</v>
      </c>
      <c r="BB19" s="101">
        <v>27</v>
      </c>
      <c r="BC19" s="101">
        <v>9.4</v>
      </c>
      <c r="BD19" s="101">
        <v>18.8</v>
      </c>
      <c r="BE19" s="101">
        <v>13</v>
      </c>
      <c r="BF19" s="101">
        <v>12</v>
      </c>
      <c r="BG19" s="101">
        <v>25</v>
      </c>
      <c r="BH19" s="101">
        <v>30</v>
      </c>
      <c r="BI19" s="101">
        <v>11</v>
      </c>
      <c r="BJ19" s="101">
        <v>22</v>
      </c>
      <c r="BK19" s="101">
        <v>13</v>
      </c>
      <c r="BL19" s="101">
        <v>11</v>
      </c>
      <c r="BM19" s="101">
        <v>24</v>
      </c>
      <c r="BN19" s="101">
        <v>30</v>
      </c>
      <c r="BO19" s="101">
        <v>10.8</v>
      </c>
      <c r="BP19" s="101">
        <v>10.8</v>
      </c>
      <c r="BQ19" s="101">
        <v>15</v>
      </c>
      <c r="BR19" s="101">
        <v>15</v>
      </c>
      <c r="BS19" s="101">
        <v>30</v>
      </c>
      <c r="BT19" s="101">
        <v>45</v>
      </c>
      <c r="BU19" s="101">
        <v>15</v>
      </c>
      <c r="BV19" s="101">
        <v>15</v>
      </c>
      <c r="BW19" s="101">
        <v>18</v>
      </c>
      <c r="BX19" s="101">
        <v>16</v>
      </c>
      <c r="BY19" s="101">
        <v>34</v>
      </c>
      <c r="BZ19" s="101">
        <v>51</v>
      </c>
      <c r="CA19" s="101">
        <v>17</v>
      </c>
      <c r="CB19" s="101">
        <v>17</v>
      </c>
      <c r="CC19" s="101">
        <v>16</v>
      </c>
      <c r="CD19" s="101">
        <v>16</v>
      </c>
      <c r="CE19" s="101">
        <v>32</v>
      </c>
      <c r="CF19" s="101">
        <v>51</v>
      </c>
      <c r="CG19" s="101">
        <v>16.6</v>
      </c>
      <c r="CH19" s="101">
        <v>16.6</v>
      </c>
      <c r="CI19" s="97">
        <v>255.83333333333334</v>
      </c>
      <c r="CJ19" s="97">
        <v>9.136904761904763</v>
      </c>
      <c r="CK19" s="103">
        <f t="shared" si="0"/>
        <v>132</v>
      </c>
    </row>
    <row r="20" spans="3:89" ht="5.25">
      <c r="C20" s="103">
        <v>12</v>
      </c>
      <c r="D20" s="113" t="s">
        <v>89</v>
      </c>
      <c r="E20" s="101">
        <v>18</v>
      </c>
      <c r="F20" s="101">
        <v>4</v>
      </c>
      <c r="G20" s="101">
        <v>8</v>
      </c>
      <c r="H20" s="101">
        <v>20</v>
      </c>
      <c r="I20" s="101">
        <v>24</v>
      </c>
      <c r="J20" s="101">
        <v>8.8</v>
      </c>
      <c r="K20" s="101">
        <v>44</v>
      </c>
      <c r="L20" s="101">
        <v>15</v>
      </c>
      <c r="M20" s="101">
        <v>15</v>
      </c>
      <c r="N20" s="101">
        <v>14</v>
      </c>
      <c r="O20" s="101">
        <v>29.333333333333332</v>
      </c>
      <c r="P20" s="101">
        <v>46.5</v>
      </c>
      <c r="Q20" s="101">
        <v>15.166666666666666</v>
      </c>
      <c r="R20" s="101">
        <v>45.5</v>
      </c>
      <c r="S20" s="101">
        <v>12</v>
      </c>
      <c r="T20" s="101">
        <v>16.5</v>
      </c>
      <c r="U20" s="101">
        <v>8.5</v>
      </c>
      <c r="V20" s="101">
        <v>24.666666666666668</v>
      </c>
      <c r="W20" s="101">
        <v>37.5</v>
      </c>
      <c r="X20" s="101">
        <v>12.433333333333334</v>
      </c>
      <c r="Y20" s="101">
        <v>24.866666666666667</v>
      </c>
      <c r="Z20" s="101">
        <v>18</v>
      </c>
      <c r="AA20" s="101">
        <v>4</v>
      </c>
      <c r="AB20" s="101">
        <v>22</v>
      </c>
      <c r="AC20" s="101">
        <v>42</v>
      </c>
      <c r="AD20" s="101">
        <v>12.8</v>
      </c>
      <c r="AE20" s="101">
        <v>25.6</v>
      </c>
      <c r="AF20" s="101">
        <v>18</v>
      </c>
      <c r="AG20" s="101">
        <v>17</v>
      </c>
      <c r="AH20" s="101">
        <v>35</v>
      </c>
      <c r="AI20" s="101">
        <v>30</v>
      </c>
      <c r="AJ20" s="101">
        <v>13</v>
      </c>
      <c r="AK20" s="101">
        <v>13</v>
      </c>
      <c r="AL20" s="101">
        <v>17</v>
      </c>
      <c r="AM20" s="101">
        <v>17</v>
      </c>
      <c r="AN20" s="101">
        <v>34</v>
      </c>
      <c r="AO20" s="101">
        <v>45</v>
      </c>
      <c r="AP20" s="101">
        <v>15.8</v>
      </c>
      <c r="AQ20" s="101">
        <v>47.400000000000006</v>
      </c>
      <c r="AR20" s="101">
        <v>14</v>
      </c>
      <c r="AS20" s="101">
        <v>10</v>
      </c>
      <c r="AT20" s="101">
        <v>12</v>
      </c>
      <c r="AU20" s="101">
        <v>24</v>
      </c>
      <c r="AV20" s="101">
        <v>30</v>
      </c>
      <c r="AW20" s="101">
        <v>10.8</v>
      </c>
      <c r="AX20" s="101">
        <v>43.2</v>
      </c>
      <c r="AY20" s="101">
        <v>14</v>
      </c>
      <c r="AZ20" s="101">
        <v>15</v>
      </c>
      <c r="BA20" s="101">
        <v>29</v>
      </c>
      <c r="BB20" s="101">
        <v>33</v>
      </c>
      <c r="BC20" s="101">
        <v>12.4</v>
      </c>
      <c r="BD20" s="101">
        <v>24.8</v>
      </c>
      <c r="BE20" s="101">
        <v>15</v>
      </c>
      <c r="BF20" s="101">
        <v>15</v>
      </c>
      <c r="BG20" s="101">
        <v>30</v>
      </c>
      <c r="BH20" s="101">
        <v>24</v>
      </c>
      <c r="BI20" s="101">
        <v>10.8</v>
      </c>
      <c r="BJ20" s="101">
        <v>21.6</v>
      </c>
      <c r="BK20" s="101">
        <v>16</v>
      </c>
      <c r="BL20" s="101">
        <v>17</v>
      </c>
      <c r="BM20" s="101">
        <v>33</v>
      </c>
      <c r="BN20" s="101">
        <v>42</v>
      </c>
      <c r="BO20" s="101">
        <v>15</v>
      </c>
      <c r="BP20" s="101">
        <v>15</v>
      </c>
      <c r="BQ20" s="101">
        <v>15</v>
      </c>
      <c r="BR20" s="101">
        <v>15</v>
      </c>
      <c r="BS20" s="101">
        <v>30</v>
      </c>
      <c r="BT20" s="101">
        <v>45</v>
      </c>
      <c r="BU20" s="101">
        <v>15</v>
      </c>
      <c r="BV20" s="101">
        <v>15</v>
      </c>
      <c r="BW20" s="101">
        <v>20</v>
      </c>
      <c r="BX20" s="101">
        <v>20</v>
      </c>
      <c r="BY20" s="101">
        <v>40</v>
      </c>
      <c r="BZ20" s="101">
        <v>60</v>
      </c>
      <c r="CA20" s="101">
        <v>20</v>
      </c>
      <c r="CB20" s="101">
        <v>20</v>
      </c>
      <c r="CC20" s="101">
        <v>18</v>
      </c>
      <c r="CD20" s="101">
        <v>18</v>
      </c>
      <c r="CE20" s="101">
        <v>36</v>
      </c>
      <c r="CF20" s="101">
        <v>54</v>
      </c>
      <c r="CG20" s="101">
        <v>18</v>
      </c>
      <c r="CH20" s="101">
        <v>18</v>
      </c>
      <c r="CI20" s="97">
        <v>357.9666666666667</v>
      </c>
      <c r="CJ20" s="97">
        <v>12.78452380952381</v>
      </c>
      <c r="CK20" s="103">
        <f t="shared" si="0"/>
        <v>42</v>
      </c>
    </row>
    <row r="21" spans="3:89" ht="5.25">
      <c r="C21" s="103">
        <v>13</v>
      </c>
      <c r="D21" s="113" t="s">
        <v>125</v>
      </c>
      <c r="E21" s="101">
        <v>18</v>
      </c>
      <c r="F21" s="101">
        <v>7</v>
      </c>
      <c r="G21" s="101">
        <v>8</v>
      </c>
      <c r="H21" s="101">
        <v>22</v>
      </c>
      <c r="I21" s="101">
        <v>24</v>
      </c>
      <c r="J21" s="101">
        <v>9.2</v>
      </c>
      <c r="K21" s="101">
        <v>46</v>
      </c>
      <c r="L21" s="101">
        <v>12</v>
      </c>
      <c r="M21" s="101">
        <v>10</v>
      </c>
      <c r="N21" s="101">
        <v>11</v>
      </c>
      <c r="O21" s="101">
        <v>22</v>
      </c>
      <c r="P21" s="101">
        <v>30</v>
      </c>
      <c r="Q21" s="101">
        <v>10.4</v>
      </c>
      <c r="R21" s="101">
        <v>31.200000000000003</v>
      </c>
      <c r="S21" s="101">
        <v>9</v>
      </c>
      <c r="T21" s="101">
        <v>8</v>
      </c>
      <c r="U21" s="101">
        <v>5</v>
      </c>
      <c r="V21" s="101">
        <v>14.666666666666666</v>
      </c>
      <c r="W21" s="101">
        <v>10.5</v>
      </c>
      <c r="X21" s="101">
        <v>5.033333333333333</v>
      </c>
      <c r="Y21" s="101">
        <v>10.066666666666666</v>
      </c>
      <c r="Z21" s="101">
        <v>18</v>
      </c>
      <c r="AA21" s="101">
        <v>7</v>
      </c>
      <c r="AB21" s="101">
        <v>25</v>
      </c>
      <c r="AC21" s="101">
        <v>33</v>
      </c>
      <c r="AD21" s="101">
        <v>11.6</v>
      </c>
      <c r="AE21" s="101">
        <v>23.2</v>
      </c>
      <c r="AF21" s="101">
        <v>16</v>
      </c>
      <c r="AG21" s="101">
        <v>15</v>
      </c>
      <c r="AH21" s="101">
        <v>31</v>
      </c>
      <c r="AI21" s="101">
        <v>37.5</v>
      </c>
      <c r="AJ21" s="101">
        <v>13.7</v>
      </c>
      <c r="AK21" s="101">
        <v>13.7</v>
      </c>
      <c r="AL21" s="101">
        <v>13</v>
      </c>
      <c r="AM21" s="101">
        <v>13</v>
      </c>
      <c r="AN21" s="101">
        <v>26</v>
      </c>
      <c r="AO21" s="101">
        <v>30</v>
      </c>
      <c r="AP21" s="101">
        <v>11.2</v>
      </c>
      <c r="AQ21" s="101">
        <v>33.599999999999994</v>
      </c>
      <c r="AR21" s="101">
        <v>11</v>
      </c>
      <c r="AS21" s="101">
        <v>13</v>
      </c>
      <c r="AT21" s="101">
        <v>13</v>
      </c>
      <c r="AU21" s="101">
        <v>24.666666666666668</v>
      </c>
      <c r="AV21" s="101">
        <v>36</v>
      </c>
      <c r="AW21" s="101">
        <v>12.133333333333335</v>
      </c>
      <c r="AX21" s="101">
        <v>48.53333333333334</v>
      </c>
      <c r="AY21" s="101">
        <v>12</v>
      </c>
      <c r="AZ21" s="101">
        <v>12.5</v>
      </c>
      <c r="BA21" s="101">
        <v>24.5</v>
      </c>
      <c r="BB21" s="101">
        <v>33</v>
      </c>
      <c r="BC21" s="101">
        <v>11.5</v>
      </c>
      <c r="BD21" s="101">
        <v>23</v>
      </c>
      <c r="BE21" s="101">
        <v>15</v>
      </c>
      <c r="BF21" s="101">
        <v>16</v>
      </c>
      <c r="BG21" s="101">
        <v>31</v>
      </c>
      <c r="BH21" s="101">
        <v>33</v>
      </c>
      <c r="BI21" s="101">
        <v>12.8</v>
      </c>
      <c r="BJ21" s="101">
        <v>25.6</v>
      </c>
      <c r="BK21" s="101">
        <v>18</v>
      </c>
      <c r="BL21" s="101">
        <v>17</v>
      </c>
      <c r="BM21" s="101">
        <v>35</v>
      </c>
      <c r="BN21" s="101">
        <v>15</v>
      </c>
      <c r="BO21" s="101">
        <v>10</v>
      </c>
      <c r="BP21" s="101">
        <v>10</v>
      </c>
      <c r="BQ21" s="101">
        <v>14</v>
      </c>
      <c r="BR21" s="101">
        <v>14</v>
      </c>
      <c r="BS21" s="101">
        <v>28</v>
      </c>
      <c r="BT21" s="101">
        <v>42</v>
      </c>
      <c r="BU21" s="101">
        <v>14</v>
      </c>
      <c r="BV21" s="101">
        <v>14</v>
      </c>
      <c r="BW21" s="101">
        <v>18</v>
      </c>
      <c r="BX21" s="101">
        <v>16</v>
      </c>
      <c r="BY21" s="101">
        <v>34</v>
      </c>
      <c r="BZ21" s="101">
        <v>51</v>
      </c>
      <c r="CA21" s="101">
        <v>17</v>
      </c>
      <c r="CB21" s="101">
        <v>17</v>
      </c>
      <c r="CC21" s="101">
        <v>18</v>
      </c>
      <c r="CD21" s="101">
        <v>16</v>
      </c>
      <c r="CE21" s="101">
        <v>34</v>
      </c>
      <c r="CF21" s="101">
        <v>54</v>
      </c>
      <c r="CG21" s="101">
        <v>17.6</v>
      </c>
      <c r="CH21" s="101">
        <v>17.6</v>
      </c>
      <c r="CI21" s="97">
        <v>313.5</v>
      </c>
      <c r="CJ21" s="97">
        <v>11.196428571428571</v>
      </c>
      <c r="CK21" s="103">
        <f t="shared" si="0"/>
        <v>78</v>
      </c>
    </row>
    <row r="22" spans="3:89" ht="5.25">
      <c r="C22" s="103">
        <v>14</v>
      </c>
      <c r="D22" s="113" t="s">
        <v>152</v>
      </c>
      <c r="E22" s="101">
        <v>18</v>
      </c>
      <c r="F22" s="101">
        <v>8</v>
      </c>
      <c r="G22" s="101">
        <v>8</v>
      </c>
      <c r="H22" s="101">
        <v>22.666666666666668</v>
      </c>
      <c r="I22" s="101">
        <v>27</v>
      </c>
      <c r="J22" s="101">
        <v>9.933333333333334</v>
      </c>
      <c r="K22" s="101">
        <v>49.66666666666667</v>
      </c>
      <c r="L22" s="101">
        <v>11</v>
      </c>
      <c r="M22" s="101">
        <v>7</v>
      </c>
      <c r="N22" s="101">
        <v>8</v>
      </c>
      <c r="O22" s="101">
        <v>17.333333333333332</v>
      </c>
      <c r="P22" s="101">
        <v>12</v>
      </c>
      <c r="Q22" s="101">
        <v>5.866666666666666</v>
      </c>
      <c r="R22" s="101">
        <v>17.599999999999998</v>
      </c>
      <c r="S22" s="101">
        <v>14</v>
      </c>
      <c r="T22" s="101">
        <v>10.5</v>
      </c>
      <c r="U22" s="101">
        <v>10.5</v>
      </c>
      <c r="V22" s="101">
        <v>23.333333333333332</v>
      </c>
      <c r="W22" s="101">
        <v>13.5</v>
      </c>
      <c r="X22" s="101">
        <v>7.366666666666665</v>
      </c>
      <c r="Y22" s="101">
        <v>14.73333333333333</v>
      </c>
      <c r="Z22" s="101">
        <v>18</v>
      </c>
      <c r="AA22" s="101">
        <v>10</v>
      </c>
      <c r="AB22" s="101">
        <v>28</v>
      </c>
      <c r="AC22" s="101">
        <v>30</v>
      </c>
      <c r="AD22" s="101">
        <v>11.6</v>
      </c>
      <c r="AE22" s="101">
        <v>23.2</v>
      </c>
      <c r="AF22" s="101">
        <v>14</v>
      </c>
      <c r="AG22" s="101">
        <v>16</v>
      </c>
      <c r="AH22" s="101">
        <v>30</v>
      </c>
      <c r="AI22" s="101">
        <v>30</v>
      </c>
      <c r="AJ22" s="101">
        <v>12</v>
      </c>
      <c r="AK22" s="101">
        <v>12</v>
      </c>
      <c r="AL22" s="101">
        <v>13</v>
      </c>
      <c r="AM22" s="101">
        <v>13</v>
      </c>
      <c r="AN22" s="101">
        <v>26</v>
      </c>
      <c r="AO22" s="101">
        <v>39</v>
      </c>
      <c r="AP22" s="101">
        <v>13</v>
      </c>
      <c r="AQ22" s="101">
        <v>39</v>
      </c>
      <c r="AR22" s="101">
        <v>10</v>
      </c>
      <c r="AS22" s="101">
        <v>10</v>
      </c>
      <c r="AT22" s="101">
        <v>11</v>
      </c>
      <c r="AU22" s="101">
        <v>20.666666666666668</v>
      </c>
      <c r="AV22" s="101">
        <v>3</v>
      </c>
      <c r="AW22" s="101">
        <v>4.733333333333333</v>
      </c>
      <c r="AX22" s="101">
        <v>18.933333333333334</v>
      </c>
      <c r="AY22" s="101">
        <v>10</v>
      </c>
      <c r="AZ22" s="101">
        <v>11</v>
      </c>
      <c r="BA22" s="101">
        <v>21</v>
      </c>
      <c r="BB22" s="101">
        <v>48</v>
      </c>
      <c r="BC22" s="101">
        <v>13.8</v>
      </c>
      <c r="BD22" s="101">
        <v>27.6</v>
      </c>
      <c r="BE22" s="101">
        <v>16</v>
      </c>
      <c r="BF22" s="101">
        <v>15</v>
      </c>
      <c r="BG22" s="101">
        <v>31</v>
      </c>
      <c r="BH22" s="101">
        <v>42</v>
      </c>
      <c r="BI22" s="101">
        <v>14.6</v>
      </c>
      <c r="BJ22" s="101">
        <v>29.2</v>
      </c>
      <c r="BK22" s="101">
        <v>13</v>
      </c>
      <c r="BL22" s="101">
        <v>11</v>
      </c>
      <c r="BM22" s="101">
        <v>24</v>
      </c>
      <c r="BN22" s="101">
        <v>9</v>
      </c>
      <c r="BO22" s="101">
        <v>6.6</v>
      </c>
      <c r="BP22" s="101">
        <v>6.6</v>
      </c>
      <c r="BQ22" s="101">
        <v>14</v>
      </c>
      <c r="BR22" s="101">
        <v>14</v>
      </c>
      <c r="BS22" s="101">
        <v>28</v>
      </c>
      <c r="BT22" s="101">
        <v>42</v>
      </c>
      <c r="BU22" s="101">
        <v>14</v>
      </c>
      <c r="BV22" s="101">
        <v>14</v>
      </c>
      <c r="BW22" s="101">
        <v>20</v>
      </c>
      <c r="BX22" s="101">
        <v>16</v>
      </c>
      <c r="BY22" s="101">
        <v>36</v>
      </c>
      <c r="BZ22" s="101">
        <v>54</v>
      </c>
      <c r="CA22" s="101">
        <v>18</v>
      </c>
      <c r="CB22" s="101">
        <v>18</v>
      </c>
      <c r="CC22" s="101">
        <v>18</v>
      </c>
      <c r="CD22" s="101">
        <v>17</v>
      </c>
      <c r="CE22" s="101">
        <v>35</v>
      </c>
      <c r="CF22" s="101">
        <v>54</v>
      </c>
      <c r="CG22" s="101">
        <v>17.8</v>
      </c>
      <c r="CH22" s="101">
        <v>17.8</v>
      </c>
      <c r="CI22" s="97">
        <v>288.3333333333333</v>
      </c>
      <c r="CJ22" s="97">
        <v>10.297619047619047</v>
      </c>
      <c r="CK22" s="103">
        <f t="shared" si="0"/>
        <v>105</v>
      </c>
    </row>
    <row r="23" spans="3:89" ht="5.25">
      <c r="C23" s="103">
        <v>15</v>
      </c>
      <c r="D23" s="113" t="s">
        <v>146</v>
      </c>
      <c r="E23" s="101">
        <v>18</v>
      </c>
      <c r="F23" s="101">
        <v>5</v>
      </c>
      <c r="G23" s="101">
        <v>6</v>
      </c>
      <c r="H23" s="101">
        <v>19.333333333333332</v>
      </c>
      <c r="I23" s="101">
        <v>30</v>
      </c>
      <c r="J23" s="101">
        <v>9.866666666666665</v>
      </c>
      <c r="K23" s="101">
        <v>49.33333333333333</v>
      </c>
      <c r="L23" s="101">
        <v>9</v>
      </c>
      <c r="M23" s="101">
        <v>3</v>
      </c>
      <c r="N23" s="101">
        <v>4</v>
      </c>
      <c r="O23" s="101">
        <v>10.666666666666666</v>
      </c>
      <c r="P23" s="101">
        <v>6</v>
      </c>
      <c r="Q23" s="101">
        <v>3.333333333333333</v>
      </c>
      <c r="R23" s="101">
        <v>10</v>
      </c>
      <c r="S23" s="101">
        <v>12</v>
      </c>
      <c r="T23" s="101">
        <v>6.5</v>
      </c>
      <c r="U23" s="101">
        <v>6.5</v>
      </c>
      <c r="V23" s="101">
        <v>16.666666666666668</v>
      </c>
      <c r="W23" s="101">
        <v>18</v>
      </c>
      <c r="X23" s="101">
        <v>6.9333333333333345</v>
      </c>
      <c r="Y23" s="101">
        <v>13.866666666666669</v>
      </c>
      <c r="Z23" s="101">
        <v>18</v>
      </c>
      <c r="AA23" s="101">
        <v>13</v>
      </c>
      <c r="AB23" s="101">
        <v>31</v>
      </c>
      <c r="AC23" s="101">
        <v>21</v>
      </c>
      <c r="AD23" s="101">
        <v>10.4</v>
      </c>
      <c r="AE23" s="101">
        <v>20.8</v>
      </c>
      <c r="AF23" s="101">
        <v>13</v>
      </c>
      <c r="AG23" s="101">
        <v>14</v>
      </c>
      <c r="AH23" s="101">
        <v>27</v>
      </c>
      <c r="AI23" s="101">
        <v>28</v>
      </c>
      <c r="AJ23" s="101">
        <v>11</v>
      </c>
      <c r="AK23" s="101">
        <v>11</v>
      </c>
      <c r="AL23" s="101">
        <v>14</v>
      </c>
      <c r="AM23" s="101">
        <v>14</v>
      </c>
      <c r="AN23" s="101">
        <v>28</v>
      </c>
      <c r="AO23" s="101">
        <v>27</v>
      </c>
      <c r="AP23" s="101">
        <v>11</v>
      </c>
      <c r="AQ23" s="101">
        <v>33</v>
      </c>
      <c r="AR23" s="101">
        <v>10</v>
      </c>
      <c r="AS23" s="101">
        <v>10</v>
      </c>
      <c r="AT23" s="101">
        <v>12</v>
      </c>
      <c r="AU23" s="101">
        <v>21.333333333333332</v>
      </c>
      <c r="AV23" s="101">
        <v>30</v>
      </c>
      <c r="AW23" s="101">
        <v>10.266666666666666</v>
      </c>
      <c r="AX23" s="101">
        <v>41.06666666666666</v>
      </c>
      <c r="AY23" s="101">
        <v>12</v>
      </c>
      <c r="AZ23" s="101">
        <v>13</v>
      </c>
      <c r="BA23" s="101">
        <v>25</v>
      </c>
      <c r="BB23" s="101">
        <v>42</v>
      </c>
      <c r="BC23" s="101">
        <v>13.4</v>
      </c>
      <c r="BD23" s="101">
        <v>26.8</v>
      </c>
      <c r="BE23" s="101">
        <v>14</v>
      </c>
      <c r="BF23" s="101">
        <v>14</v>
      </c>
      <c r="BG23" s="101">
        <v>28</v>
      </c>
      <c r="BH23" s="101">
        <v>36</v>
      </c>
      <c r="BI23" s="101">
        <v>12.8</v>
      </c>
      <c r="BJ23" s="101">
        <v>25.6</v>
      </c>
      <c r="BK23" s="101">
        <v>14</v>
      </c>
      <c r="BL23" s="101">
        <v>12</v>
      </c>
      <c r="BM23" s="101">
        <v>26</v>
      </c>
      <c r="BN23" s="101">
        <v>24</v>
      </c>
      <c r="BO23" s="101">
        <v>10</v>
      </c>
      <c r="BP23" s="101">
        <v>10</v>
      </c>
      <c r="BQ23" s="101">
        <v>17</v>
      </c>
      <c r="BR23" s="101">
        <v>17</v>
      </c>
      <c r="BS23" s="101">
        <v>34</v>
      </c>
      <c r="BT23" s="101">
        <v>51</v>
      </c>
      <c r="BU23" s="101">
        <v>17</v>
      </c>
      <c r="BV23" s="101">
        <v>17</v>
      </c>
      <c r="BW23" s="101">
        <v>16</v>
      </c>
      <c r="BX23" s="101">
        <v>20</v>
      </c>
      <c r="BY23" s="101">
        <v>36</v>
      </c>
      <c r="BZ23" s="101">
        <v>54</v>
      </c>
      <c r="CA23" s="101">
        <v>18</v>
      </c>
      <c r="CB23" s="101">
        <v>18</v>
      </c>
      <c r="CC23" s="101">
        <v>17</v>
      </c>
      <c r="CD23" s="101">
        <v>16</v>
      </c>
      <c r="CE23" s="101">
        <v>33</v>
      </c>
      <c r="CF23" s="101">
        <v>48</v>
      </c>
      <c r="CG23" s="101">
        <v>16.2</v>
      </c>
      <c r="CH23" s="101">
        <v>16.2</v>
      </c>
      <c r="CI23" s="97">
        <v>292.66666666666663</v>
      </c>
      <c r="CJ23" s="97">
        <v>10.45238095238095</v>
      </c>
      <c r="CK23" s="103">
        <f t="shared" si="0"/>
        <v>99</v>
      </c>
    </row>
    <row r="24" spans="3:89" ht="5.25">
      <c r="C24" s="103">
        <v>16</v>
      </c>
      <c r="D24" s="113" t="s">
        <v>62</v>
      </c>
      <c r="E24" s="101">
        <v>18</v>
      </c>
      <c r="F24" s="101">
        <v>8</v>
      </c>
      <c r="G24" s="101">
        <v>10</v>
      </c>
      <c r="H24" s="101">
        <v>24</v>
      </c>
      <c r="I24" s="101">
        <v>42</v>
      </c>
      <c r="J24" s="101">
        <v>13.2</v>
      </c>
      <c r="K24" s="101">
        <v>66</v>
      </c>
      <c r="L24" s="101">
        <v>15</v>
      </c>
      <c r="M24" s="101">
        <v>15.5</v>
      </c>
      <c r="N24" s="101">
        <v>14</v>
      </c>
      <c r="O24" s="101">
        <v>29.666666666666668</v>
      </c>
      <c r="P24" s="101">
        <v>52.5</v>
      </c>
      <c r="Q24" s="101">
        <v>16.433333333333334</v>
      </c>
      <c r="R24" s="101">
        <v>49.3</v>
      </c>
      <c r="S24" s="101">
        <v>16</v>
      </c>
      <c r="T24" s="101">
        <v>13.5</v>
      </c>
      <c r="U24" s="101">
        <v>5.5</v>
      </c>
      <c r="V24" s="101">
        <v>23.333333333333332</v>
      </c>
      <c r="W24" s="101">
        <v>39</v>
      </c>
      <c r="X24" s="101">
        <v>12.466666666666665</v>
      </c>
      <c r="Y24" s="101">
        <v>24.93333333333333</v>
      </c>
      <c r="Z24" s="101">
        <v>18</v>
      </c>
      <c r="AA24" s="101">
        <v>15</v>
      </c>
      <c r="AB24" s="101">
        <v>33</v>
      </c>
      <c r="AC24" s="101">
        <v>54</v>
      </c>
      <c r="AD24" s="101">
        <v>17.4</v>
      </c>
      <c r="AE24" s="101">
        <v>34.8</v>
      </c>
      <c r="AF24" s="101">
        <v>19</v>
      </c>
      <c r="AG24" s="101">
        <v>20</v>
      </c>
      <c r="AH24" s="101">
        <v>39</v>
      </c>
      <c r="AI24" s="101">
        <v>60</v>
      </c>
      <c r="AJ24" s="101">
        <v>19.8</v>
      </c>
      <c r="AK24" s="101">
        <v>19.8</v>
      </c>
      <c r="AL24" s="101">
        <v>20</v>
      </c>
      <c r="AM24" s="101">
        <v>20</v>
      </c>
      <c r="AN24" s="101">
        <v>40</v>
      </c>
      <c r="AO24" s="101">
        <v>54</v>
      </c>
      <c r="AP24" s="101">
        <v>18.8</v>
      </c>
      <c r="AQ24" s="101">
        <v>56.400000000000006</v>
      </c>
      <c r="AR24" s="101">
        <v>15</v>
      </c>
      <c r="AS24" s="101">
        <v>14</v>
      </c>
      <c r="AT24" s="101">
        <v>15</v>
      </c>
      <c r="AU24" s="101">
        <v>29.333333333333332</v>
      </c>
      <c r="AV24" s="101">
        <v>48</v>
      </c>
      <c r="AW24" s="101">
        <v>15.466666666666665</v>
      </c>
      <c r="AX24" s="101">
        <v>61.86666666666666</v>
      </c>
      <c r="AY24" s="101">
        <v>13</v>
      </c>
      <c r="AZ24" s="101">
        <v>15</v>
      </c>
      <c r="BA24" s="101">
        <v>28</v>
      </c>
      <c r="BB24" s="101">
        <v>24</v>
      </c>
      <c r="BC24" s="101">
        <v>10.4</v>
      </c>
      <c r="BD24" s="101">
        <v>20.8</v>
      </c>
      <c r="BE24" s="101">
        <v>17</v>
      </c>
      <c r="BF24" s="101">
        <v>17</v>
      </c>
      <c r="BG24" s="101">
        <v>34</v>
      </c>
      <c r="BH24" s="101">
        <v>36</v>
      </c>
      <c r="BI24" s="101">
        <v>14</v>
      </c>
      <c r="BJ24" s="101">
        <v>28</v>
      </c>
      <c r="BK24" s="101">
        <v>16</v>
      </c>
      <c r="BL24" s="101">
        <v>16</v>
      </c>
      <c r="BM24" s="101">
        <v>32</v>
      </c>
      <c r="BN24" s="101">
        <v>48</v>
      </c>
      <c r="BO24" s="101">
        <v>16</v>
      </c>
      <c r="BP24" s="101">
        <v>16</v>
      </c>
      <c r="BQ24" s="101">
        <v>20</v>
      </c>
      <c r="BR24" s="101">
        <v>20</v>
      </c>
      <c r="BS24" s="101">
        <v>40</v>
      </c>
      <c r="BT24" s="101">
        <v>60</v>
      </c>
      <c r="BU24" s="101">
        <v>20</v>
      </c>
      <c r="BV24" s="101">
        <v>20</v>
      </c>
      <c r="BW24" s="101">
        <v>20</v>
      </c>
      <c r="BX24" s="101">
        <v>20</v>
      </c>
      <c r="BY24" s="101">
        <v>40</v>
      </c>
      <c r="BZ24" s="101">
        <v>60</v>
      </c>
      <c r="CA24" s="101">
        <v>20</v>
      </c>
      <c r="CB24" s="101">
        <v>20</v>
      </c>
      <c r="CC24" s="101">
        <v>17</v>
      </c>
      <c r="CD24" s="101">
        <v>17</v>
      </c>
      <c r="CE24" s="101">
        <v>34</v>
      </c>
      <c r="CF24" s="101">
        <v>51</v>
      </c>
      <c r="CG24" s="101">
        <v>17</v>
      </c>
      <c r="CH24" s="101">
        <v>17</v>
      </c>
      <c r="CI24" s="97">
        <v>434.90000000000003</v>
      </c>
      <c r="CJ24" s="97">
        <v>15.532142857142858</v>
      </c>
      <c r="CK24" s="103">
        <f t="shared" si="0"/>
        <v>15</v>
      </c>
    </row>
    <row r="25" spans="3:89" ht="5.25">
      <c r="C25" s="103">
        <v>17</v>
      </c>
      <c r="D25" s="113" t="s">
        <v>114</v>
      </c>
      <c r="E25" s="101">
        <v>18</v>
      </c>
      <c r="F25" s="101">
        <v>6</v>
      </c>
      <c r="G25" s="101">
        <v>8</v>
      </c>
      <c r="H25" s="101">
        <v>21.333333333333332</v>
      </c>
      <c r="I25" s="101">
        <v>30</v>
      </c>
      <c r="J25" s="101">
        <v>10.266666666666666</v>
      </c>
      <c r="K25" s="101">
        <v>51.33333333333333</v>
      </c>
      <c r="L25" s="101">
        <v>11</v>
      </c>
      <c r="M25" s="101">
        <v>10</v>
      </c>
      <c r="N25" s="101">
        <v>10</v>
      </c>
      <c r="O25" s="101">
        <v>20.666666666666668</v>
      </c>
      <c r="P25" s="101">
        <v>37.5</v>
      </c>
      <c r="Q25" s="101">
        <v>11.633333333333335</v>
      </c>
      <c r="R25" s="101">
        <v>34.900000000000006</v>
      </c>
      <c r="S25" s="101">
        <v>14</v>
      </c>
      <c r="T25" s="101">
        <v>10</v>
      </c>
      <c r="U25" s="101">
        <v>3.5</v>
      </c>
      <c r="V25" s="101">
        <v>18.333333333333332</v>
      </c>
      <c r="W25" s="101">
        <v>21</v>
      </c>
      <c r="X25" s="101">
        <v>7.866666666666665</v>
      </c>
      <c r="Y25" s="101">
        <v>15.73333333333333</v>
      </c>
      <c r="Z25" s="101">
        <v>20</v>
      </c>
      <c r="AA25" s="101">
        <v>10</v>
      </c>
      <c r="AB25" s="101">
        <v>30</v>
      </c>
      <c r="AC25" s="101">
        <v>15</v>
      </c>
      <c r="AD25" s="101">
        <v>9</v>
      </c>
      <c r="AE25" s="101">
        <v>18</v>
      </c>
      <c r="AF25" s="101">
        <v>19</v>
      </c>
      <c r="AG25" s="101">
        <v>20</v>
      </c>
      <c r="AH25" s="101">
        <v>39</v>
      </c>
      <c r="AI25" s="101">
        <v>30</v>
      </c>
      <c r="AJ25" s="101">
        <v>13.8</v>
      </c>
      <c r="AK25" s="101">
        <v>13.8</v>
      </c>
      <c r="AL25" s="101">
        <v>18</v>
      </c>
      <c r="AM25" s="101">
        <v>18</v>
      </c>
      <c r="AN25" s="101">
        <v>36</v>
      </c>
      <c r="AO25" s="101">
        <v>30</v>
      </c>
      <c r="AP25" s="101">
        <v>13.2</v>
      </c>
      <c r="AQ25" s="101">
        <v>39.599999999999994</v>
      </c>
      <c r="AR25" s="101">
        <v>13</v>
      </c>
      <c r="AS25" s="101">
        <v>14</v>
      </c>
      <c r="AT25" s="101">
        <v>14</v>
      </c>
      <c r="AU25" s="101">
        <v>27.333333333333332</v>
      </c>
      <c r="AV25" s="101">
        <v>26</v>
      </c>
      <c r="AW25" s="101">
        <v>10.666666666666666</v>
      </c>
      <c r="AX25" s="101">
        <v>42.666666666666664</v>
      </c>
      <c r="AY25" s="101">
        <v>14</v>
      </c>
      <c r="AZ25" s="101">
        <v>13</v>
      </c>
      <c r="BA25" s="101">
        <v>27</v>
      </c>
      <c r="BB25" s="101">
        <v>30</v>
      </c>
      <c r="BC25" s="101">
        <v>11.4</v>
      </c>
      <c r="BD25" s="101">
        <v>22.8</v>
      </c>
      <c r="BE25" s="101">
        <v>13</v>
      </c>
      <c r="BF25" s="101">
        <v>12</v>
      </c>
      <c r="BG25" s="101">
        <v>25</v>
      </c>
      <c r="BH25" s="101">
        <v>30</v>
      </c>
      <c r="BI25" s="101">
        <v>11</v>
      </c>
      <c r="BJ25" s="101">
        <v>22</v>
      </c>
      <c r="BK25" s="101">
        <v>14</v>
      </c>
      <c r="BL25" s="101">
        <v>13</v>
      </c>
      <c r="BM25" s="101">
        <v>27</v>
      </c>
      <c r="BN25" s="101">
        <v>27</v>
      </c>
      <c r="BO25" s="101">
        <v>10.8</v>
      </c>
      <c r="BP25" s="101">
        <v>10.8</v>
      </c>
      <c r="BQ25" s="101">
        <v>17</v>
      </c>
      <c r="BR25" s="101">
        <v>17</v>
      </c>
      <c r="BS25" s="101">
        <v>34</v>
      </c>
      <c r="BT25" s="101">
        <v>51</v>
      </c>
      <c r="BU25" s="101">
        <v>17</v>
      </c>
      <c r="BV25" s="101">
        <v>17</v>
      </c>
      <c r="BW25" s="101">
        <v>18</v>
      </c>
      <c r="BX25" s="101">
        <v>16</v>
      </c>
      <c r="BY25" s="101">
        <v>34</v>
      </c>
      <c r="BZ25" s="101">
        <v>51</v>
      </c>
      <c r="CA25" s="101">
        <v>17</v>
      </c>
      <c r="CB25" s="101">
        <v>17</v>
      </c>
      <c r="CC25" s="101">
        <v>18</v>
      </c>
      <c r="CD25" s="101">
        <v>16</v>
      </c>
      <c r="CE25" s="101">
        <v>34</v>
      </c>
      <c r="CF25" s="101">
        <v>51</v>
      </c>
      <c r="CG25" s="101">
        <v>17</v>
      </c>
      <c r="CH25" s="101">
        <v>17</v>
      </c>
      <c r="CI25" s="98">
        <v>322.6333333333333</v>
      </c>
      <c r="CJ25" s="98">
        <v>11.522619047619047</v>
      </c>
      <c r="CK25" s="103">
        <f t="shared" si="0"/>
        <v>67</v>
      </c>
    </row>
    <row r="26" spans="3:89" ht="5.25">
      <c r="C26" s="103">
        <v>18</v>
      </c>
      <c r="D26" s="113" t="s">
        <v>88</v>
      </c>
      <c r="E26" s="101">
        <v>18</v>
      </c>
      <c r="F26" s="101">
        <v>4</v>
      </c>
      <c r="G26" s="101">
        <v>20</v>
      </c>
      <c r="H26" s="101">
        <v>28</v>
      </c>
      <c r="I26" s="101">
        <v>42</v>
      </c>
      <c r="J26" s="101">
        <v>14</v>
      </c>
      <c r="K26" s="101">
        <v>70</v>
      </c>
      <c r="L26" s="101">
        <v>15</v>
      </c>
      <c r="M26" s="101">
        <v>12</v>
      </c>
      <c r="N26" s="101">
        <v>12</v>
      </c>
      <c r="O26" s="101">
        <v>26</v>
      </c>
      <c r="P26" s="101">
        <v>37.5</v>
      </c>
      <c r="Q26" s="101">
        <v>12.7</v>
      </c>
      <c r="R26" s="101">
        <v>38.099999999999994</v>
      </c>
      <c r="S26" s="101">
        <v>13</v>
      </c>
      <c r="T26" s="101">
        <v>10</v>
      </c>
      <c r="U26" s="101">
        <v>8</v>
      </c>
      <c r="V26" s="101">
        <v>20.666666666666668</v>
      </c>
      <c r="W26" s="101">
        <v>42</v>
      </c>
      <c r="X26" s="101">
        <v>12.533333333333335</v>
      </c>
      <c r="Y26" s="101">
        <v>25.06666666666667</v>
      </c>
      <c r="Z26" s="101">
        <v>18</v>
      </c>
      <c r="AA26" s="101">
        <v>6</v>
      </c>
      <c r="AB26" s="101">
        <v>24</v>
      </c>
      <c r="AC26" s="101">
        <v>27</v>
      </c>
      <c r="AD26" s="101">
        <v>10.2</v>
      </c>
      <c r="AE26" s="101">
        <v>20.4</v>
      </c>
      <c r="AF26" s="101">
        <v>14</v>
      </c>
      <c r="AG26" s="101">
        <v>15</v>
      </c>
      <c r="AH26" s="101">
        <v>29</v>
      </c>
      <c r="AI26" s="101">
        <v>48</v>
      </c>
      <c r="AJ26" s="101">
        <v>15.4</v>
      </c>
      <c r="AK26" s="101">
        <v>15.4</v>
      </c>
      <c r="AL26" s="101">
        <v>13</v>
      </c>
      <c r="AM26" s="101">
        <v>13</v>
      </c>
      <c r="AN26" s="101">
        <v>26</v>
      </c>
      <c r="AO26" s="101">
        <v>42</v>
      </c>
      <c r="AP26" s="101">
        <v>13.6</v>
      </c>
      <c r="AQ26" s="101">
        <v>40.8</v>
      </c>
      <c r="AR26" s="101">
        <v>15</v>
      </c>
      <c r="AS26" s="101">
        <v>14</v>
      </c>
      <c r="AT26" s="101">
        <v>14</v>
      </c>
      <c r="AU26" s="101">
        <v>28.666666666666668</v>
      </c>
      <c r="AV26" s="101">
        <v>30</v>
      </c>
      <c r="AW26" s="101">
        <v>11.733333333333334</v>
      </c>
      <c r="AX26" s="101">
        <v>46.93333333333334</v>
      </c>
      <c r="AY26" s="101">
        <v>15</v>
      </c>
      <c r="AZ26" s="101">
        <v>13</v>
      </c>
      <c r="BA26" s="101">
        <v>28</v>
      </c>
      <c r="BB26" s="101">
        <v>33</v>
      </c>
      <c r="BC26" s="101">
        <v>12.2</v>
      </c>
      <c r="BD26" s="101">
        <v>24.4</v>
      </c>
      <c r="BE26" s="101">
        <v>11</v>
      </c>
      <c r="BF26" s="101">
        <v>10</v>
      </c>
      <c r="BG26" s="101">
        <v>21</v>
      </c>
      <c r="BH26" s="101">
        <v>24</v>
      </c>
      <c r="BI26" s="101">
        <v>9</v>
      </c>
      <c r="BJ26" s="101">
        <v>18</v>
      </c>
      <c r="BK26" s="101">
        <v>14</v>
      </c>
      <c r="BL26" s="101">
        <v>12</v>
      </c>
      <c r="BM26" s="101">
        <v>26</v>
      </c>
      <c r="BN26" s="101">
        <v>21</v>
      </c>
      <c r="BO26" s="101">
        <v>9.4</v>
      </c>
      <c r="BP26" s="101">
        <v>9.4</v>
      </c>
      <c r="BQ26" s="101">
        <v>16</v>
      </c>
      <c r="BR26" s="101">
        <v>16</v>
      </c>
      <c r="BS26" s="101">
        <v>32</v>
      </c>
      <c r="BT26" s="101">
        <v>48</v>
      </c>
      <c r="BU26" s="101">
        <v>16</v>
      </c>
      <c r="BV26" s="101">
        <v>16</v>
      </c>
      <c r="BW26" s="101">
        <v>20</v>
      </c>
      <c r="BX26" s="101">
        <v>16</v>
      </c>
      <c r="BY26" s="101">
        <v>36</v>
      </c>
      <c r="BZ26" s="101">
        <v>54</v>
      </c>
      <c r="CA26" s="101">
        <v>18</v>
      </c>
      <c r="CB26" s="101">
        <v>18</v>
      </c>
      <c r="CC26" s="101">
        <v>18</v>
      </c>
      <c r="CD26" s="101">
        <v>15</v>
      </c>
      <c r="CE26" s="101">
        <v>33</v>
      </c>
      <c r="CF26" s="101">
        <v>48</v>
      </c>
      <c r="CG26" s="101">
        <v>16.2</v>
      </c>
      <c r="CH26" s="101">
        <v>16.2</v>
      </c>
      <c r="CI26" s="97">
        <v>358.7</v>
      </c>
      <c r="CJ26" s="97">
        <v>12.810714285714285</v>
      </c>
      <c r="CK26" s="103">
        <f t="shared" si="0"/>
        <v>41</v>
      </c>
    </row>
    <row r="27" spans="3:89" ht="5.25">
      <c r="C27" s="103">
        <v>19</v>
      </c>
      <c r="D27" s="113" t="s">
        <v>138</v>
      </c>
      <c r="E27" s="101">
        <v>16</v>
      </c>
      <c r="F27" s="101">
        <v>8</v>
      </c>
      <c r="G27" s="101">
        <v>10</v>
      </c>
      <c r="H27" s="101">
        <v>22.666666666666668</v>
      </c>
      <c r="I27" s="101">
        <v>24</v>
      </c>
      <c r="J27" s="101">
        <v>9.333333333333334</v>
      </c>
      <c r="K27" s="101">
        <v>46.66666666666667</v>
      </c>
      <c r="L27" s="101">
        <v>12</v>
      </c>
      <c r="M27" s="101">
        <v>12</v>
      </c>
      <c r="N27" s="101">
        <v>12</v>
      </c>
      <c r="O27" s="101">
        <v>24</v>
      </c>
      <c r="P27" s="101">
        <v>30</v>
      </c>
      <c r="Q27" s="101">
        <v>10.8</v>
      </c>
      <c r="R27" s="101">
        <v>32.400000000000006</v>
      </c>
      <c r="S27" s="101">
        <v>13</v>
      </c>
      <c r="T27" s="101">
        <v>8</v>
      </c>
      <c r="U27" s="101">
        <v>6</v>
      </c>
      <c r="V27" s="101">
        <v>18</v>
      </c>
      <c r="W27" s="101">
        <v>7.5</v>
      </c>
      <c r="X27" s="101">
        <v>5.1</v>
      </c>
      <c r="Y27" s="101">
        <v>10.2</v>
      </c>
      <c r="Z27" s="101">
        <v>18</v>
      </c>
      <c r="AA27" s="101">
        <v>10</v>
      </c>
      <c r="AB27" s="101">
        <v>28</v>
      </c>
      <c r="AC27" s="101">
        <v>33</v>
      </c>
      <c r="AD27" s="101">
        <v>12.2</v>
      </c>
      <c r="AE27" s="101">
        <v>24.4</v>
      </c>
      <c r="AF27" s="101">
        <v>14</v>
      </c>
      <c r="AG27" s="101">
        <v>13</v>
      </c>
      <c r="AH27" s="101">
        <v>27</v>
      </c>
      <c r="AI27" s="101">
        <v>42</v>
      </c>
      <c r="AJ27" s="101">
        <v>13.8</v>
      </c>
      <c r="AK27" s="101">
        <v>13.8</v>
      </c>
      <c r="AL27" s="101">
        <v>13</v>
      </c>
      <c r="AM27" s="101">
        <v>13</v>
      </c>
      <c r="AN27" s="101">
        <v>26</v>
      </c>
      <c r="AO27" s="101">
        <v>18</v>
      </c>
      <c r="AP27" s="101">
        <v>8.8</v>
      </c>
      <c r="AQ27" s="101">
        <v>26.400000000000002</v>
      </c>
      <c r="AR27" s="101">
        <v>14</v>
      </c>
      <c r="AS27" s="101">
        <v>13</v>
      </c>
      <c r="AT27" s="101">
        <v>13</v>
      </c>
      <c r="AU27" s="101">
        <v>26.666666666666668</v>
      </c>
      <c r="AV27" s="101">
        <v>15</v>
      </c>
      <c r="AW27" s="101">
        <v>8.333333333333334</v>
      </c>
      <c r="AX27" s="101">
        <v>33.333333333333336</v>
      </c>
      <c r="AY27" s="101">
        <v>14</v>
      </c>
      <c r="AZ27" s="101">
        <v>13.5</v>
      </c>
      <c r="BA27" s="101">
        <v>27.5</v>
      </c>
      <c r="BB27" s="101">
        <v>21</v>
      </c>
      <c r="BC27" s="101">
        <v>9.7</v>
      </c>
      <c r="BD27" s="101">
        <v>19.4</v>
      </c>
      <c r="BE27" s="101">
        <v>18</v>
      </c>
      <c r="BF27" s="101">
        <v>17</v>
      </c>
      <c r="BG27" s="101">
        <v>35</v>
      </c>
      <c r="BH27" s="101">
        <v>45</v>
      </c>
      <c r="BI27" s="101">
        <v>16</v>
      </c>
      <c r="BJ27" s="101">
        <v>32</v>
      </c>
      <c r="BK27" s="101">
        <v>15</v>
      </c>
      <c r="BL27" s="101">
        <v>12</v>
      </c>
      <c r="BM27" s="101">
        <v>27</v>
      </c>
      <c r="BN27" s="101">
        <v>15</v>
      </c>
      <c r="BO27" s="101">
        <v>8.4</v>
      </c>
      <c r="BP27" s="101">
        <v>8.4</v>
      </c>
      <c r="BQ27" s="101">
        <v>16</v>
      </c>
      <c r="BR27" s="101">
        <v>16</v>
      </c>
      <c r="BS27" s="101">
        <v>32</v>
      </c>
      <c r="BT27" s="101">
        <v>48</v>
      </c>
      <c r="BU27" s="101">
        <v>16</v>
      </c>
      <c r="BV27" s="101">
        <v>16</v>
      </c>
      <c r="BW27" s="101">
        <v>18</v>
      </c>
      <c r="BX27" s="101">
        <v>16</v>
      </c>
      <c r="BY27" s="101">
        <v>34</v>
      </c>
      <c r="BZ27" s="101">
        <v>54</v>
      </c>
      <c r="CA27" s="101">
        <v>17.6</v>
      </c>
      <c r="CB27" s="101">
        <v>17.6</v>
      </c>
      <c r="CC27" s="101">
        <v>18</v>
      </c>
      <c r="CD27" s="101">
        <v>16</v>
      </c>
      <c r="CE27" s="101">
        <v>34</v>
      </c>
      <c r="CF27" s="101">
        <v>54</v>
      </c>
      <c r="CG27" s="101">
        <v>17.6</v>
      </c>
      <c r="CH27" s="101">
        <v>17.6</v>
      </c>
      <c r="CI27" s="97">
        <v>298.20000000000005</v>
      </c>
      <c r="CJ27" s="97">
        <v>10.650000000000002</v>
      </c>
      <c r="CK27" s="103">
        <f t="shared" si="0"/>
        <v>91</v>
      </c>
    </row>
    <row r="28" spans="3:89" ht="5.25">
      <c r="C28" s="103">
        <v>20</v>
      </c>
      <c r="D28" s="113" t="s">
        <v>159</v>
      </c>
      <c r="E28" s="101">
        <v>14</v>
      </c>
      <c r="F28" s="101">
        <v>6</v>
      </c>
      <c r="G28" s="101">
        <v>8</v>
      </c>
      <c r="H28" s="101">
        <v>18.666666666666668</v>
      </c>
      <c r="I28" s="101">
        <v>24</v>
      </c>
      <c r="J28" s="101">
        <v>8.533333333333335</v>
      </c>
      <c r="K28" s="101">
        <v>42.66666666666667</v>
      </c>
      <c r="L28" s="101">
        <v>11</v>
      </c>
      <c r="M28" s="101">
        <v>9</v>
      </c>
      <c r="N28" s="101">
        <v>10</v>
      </c>
      <c r="O28" s="101">
        <v>20</v>
      </c>
      <c r="P28" s="101">
        <v>10.5</v>
      </c>
      <c r="Q28" s="101">
        <v>6.1</v>
      </c>
      <c r="R28" s="101">
        <v>18.299999999999997</v>
      </c>
      <c r="S28" s="101">
        <v>13</v>
      </c>
      <c r="T28" s="101">
        <v>14</v>
      </c>
      <c r="U28" s="101">
        <v>6</v>
      </c>
      <c r="V28" s="101">
        <v>22</v>
      </c>
      <c r="W28" s="101">
        <v>18</v>
      </c>
      <c r="X28" s="101">
        <v>8</v>
      </c>
      <c r="Y28" s="101">
        <v>16</v>
      </c>
      <c r="Z28" s="101">
        <v>16</v>
      </c>
      <c r="AA28" s="101">
        <v>10</v>
      </c>
      <c r="AB28" s="101">
        <v>26</v>
      </c>
      <c r="AC28" s="101">
        <v>45</v>
      </c>
      <c r="AD28" s="101">
        <v>14.2</v>
      </c>
      <c r="AE28" s="101">
        <v>28.4</v>
      </c>
      <c r="AF28" s="101">
        <v>14</v>
      </c>
      <c r="AG28" s="101">
        <v>13</v>
      </c>
      <c r="AH28" s="101">
        <v>27</v>
      </c>
      <c r="AI28" s="101">
        <v>18</v>
      </c>
      <c r="AJ28" s="101">
        <v>9</v>
      </c>
      <c r="AK28" s="101">
        <v>9</v>
      </c>
      <c r="AL28" s="101">
        <v>13</v>
      </c>
      <c r="AM28" s="101">
        <v>13</v>
      </c>
      <c r="AN28" s="101">
        <v>26</v>
      </c>
      <c r="AO28" s="101">
        <v>30</v>
      </c>
      <c r="AP28" s="101">
        <v>11.2</v>
      </c>
      <c r="AQ28" s="101">
        <v>33.599999999999994</v>
      </c>
      <c r="AR28" s="101">
        <v>11</v>
      </c>
      <c r="AS28" s="101">
        <v>10</v>
      </c>
      <c r="AT28" s="101">
        <v>12</v>
      </c>
      <c r="AU28" s="101">
        <v>22</v>
      </c>
      <c r="AV28" s="101">
        <v>3</v>
      </c>
      <c r="AW28" s="101">
        <v>5</v>
      </c>
      <c r="AX28" s="101">
        <v>20</v>
      </c>
      <c r="AY28" s="101">
        <v>13</v>
      </c>
      <c r="AZ28" s="101">
        <v>14</v>
      </c>
      <c r="BA28" s="101">
        <v>27</v>
      </c>
      <c r="BB28" s="101">
        <v>21</v>
      </c>
      <c r="BC28" s="101">
        <v>9.6</v>
      </c>
      <c r="BD28" s="101">
        <v>19.2</v>
      </c>
      <c r="BE28" s="101">
        <v>14</v>
      </c>
      <c r="BF28" s="101">
        <v>14</v>
      </c>
      <c r="BG28" s="101">
        <v>28</v>
      </c>
      <c r="BH28" s="101">
        <v>36</v>
      </c>
      <c r="BI28" s="101">
        <v>12.8</v>
      </c>
      <c r="BJ28" s="101">
        <v>25.6</v>
      </c>
      <c r="BK28" s="101">
        <v>13</v>
      </c>
      <c r="BL28" s="101">
        <v>11</v>
      </c>
      <c r="BM28" s="101">
        <v>24</v>
      </c>
      <c r="BN28" s="101">
        <v>9</v>
      </c>
      <c r="BO28" s="101">
        <v>6.6</v>
      </c>
      <c r="BP28" s="101">
        <v>6.6</v>
      </c>
      <c r="BQ28" s="101">
        <v>20</v>
      </c>
      <c r="BR28" s="101">
        <v>20</v>
      </c>
      <c r="BS28" s="101">
        <v>40</v>
      </c>
      <c r="BT28" s="101">
        <v>60</v>
      </c>
      <c r="BU28" s="101">
        <v>20</v>
      </c>
      <c r="BV28" s="101">
        <v>20</v>
      </c>
      <c r="BW28" s="101">
        <v>20</v>
      </c>
      <c r="BX28" s="101">
        <v>20</v>
      </c>
      <c r="BY28" s="101">
        <v>40</v>
      </c>
      <c r="BZ28" s="101">
        <v>60</v>
      </c>
      <c r="CA28" s="101">
        <v>20</v>
      </c>
      <c r="CB28" s="101">
        <v>20</v>
      </c>
      <c r="CC28" s="101">
        <v>18</v>
      </c>
      <c r="CD28" s="101">
        <v>16</v>
      </c>
      <c r="CE28" s="101">
        <v>34</v>
      </c>
      <c r="CF28" s="101">
        <v>51</v>
      </c>
      <c r="CG28" s="101">
        <v>17</v>
      </c>
      <c r="CH28" s="101">
        <v>17</v>
      </c>
      <c r="CI28" s="97">
        <v>276.3666666666667</v>
      </c>
      <c r="CJ28" s="97">
        <v>9.870238095238095</v>
      </c>
      <c r="CK28" s="103">
        <f t="shared" si="0"/>
        <v>112</v>
      </c>
    </row>
    <row r="29" spans="3:89" ht="5.25">
      <c r="C29" s="103">
        <v>21</v>
      </c>
      <c r="D29" s="113" t="s">
        <v>167</v>
      </c>
      <c r="E29" s="101">
        <v>18</v>
      </c>
      <c r="F29" s="101">
        <v>8</v>
      </c>
      <c r="G29" s="101">
        <v>8</v>
      </c>
      <c r="H29" s="101">
        <v>22.666666666666668</v>
      </c>
      <c r="I29" s="101">
        <v>24</v>
      </c>
      <c r="J29" s="101">
        <v>9.333333333333334</v>
      </c>
      <c r="K29" s="101">
        <v>46.66666666666667</v>
      </c>
      <c r="L29" s="101">
        <v>10</v>
      </c>
      <c r="M29" s="101">
        <v>6</v>
      </c>
      <c r="N29" s="101">
        <v>7</v>
      </c>
      <c r="O29" s="101">
        <v>15.333333333333334</v>
      </c>
      <c r="P29" s="101">
        <v>10.5</v>
      </c>
      <c r="Q29" s="101">
        <v>5.166666666666667</v>
      </c>
      <c r="R29" s="101">
        <v>15.5</v>
      </c>
      <c r="S29" s="101">
        <v>12</v>
      </c>
      <c r="T29" s="101">
        <v>10.5</v>
      </c>
      <c r="U29" s="101">
        <v>7</v>
      </c>
      <c r="V29" s="101">
        <v>19.666666666666668</v>
      </c>
      <c r="W29" s="101">
        <v>12</v>
      </c>
      <c r="X29" s="101">
        <v>6.333333333333334</v>
      </c>
      <c r="Y29" s="101">
        <v>12.666666666666668</v>
      </c>
      <c r="Z29" s="101">
        <v>18</v>
      </c>
      <c r="AA29" s="101">
        <v>4</v>
      </c>
      <c r="AB29" s="101">
        <v>22</v>
      </c>
      <c r="AC29" s="101">
        <v>24</v>
      </c>
      <c r="AD29" s="101">
        <v>9.2</v>
      </c>
      <c r="AE29" s="101">
        <v>18.4</v>
      </c>
      <c r="AF29" s="101">
        <v>16</v>
      </c>
      <c r="AG29" s="101">
        <v>16</v>
      </c>
      <c r="AH29" s="101">
        <v>32</v>
      </c>
      <c r="AI29" s="101">
        <v>30</v>
      </c>
      <c r="AJ29" s="101">
        <v>12.4</v>
      </c>
      <c r="AK29" s="101">
        <v>12.4</v>
      </c>
      <c r="AL29" s="101">
        <v>15</v>
      </c>
      <c r="AM29" s="101">
        <v>15</v>
      </c>
      <c r="AN29" s="101">
        <v>30</v>
      </c>
      <c r="AO29" s="101">
        <v>27</v>
      </c>
      <c r="AP29" s="101">
        <v>11.4</v>
      </c>
      <c r="AQ29" s="101">
        <v>34.2</v>
      </c>
      <c r="AR29" s="101">
        <v>10</v>
      </c>
      <c r="AS29" s="101">
        <v>10</v>
      </c>
      <c r="AT29" s="101">
        <v>10</v>
      </c>
      <c r="AU29" s="101">
        <v>20</v>
      </c>
      <c r="AV29" s="101">
        <v>6</v>
      </c>
      <c r="AW29" s="101">
        <v>5.2</v>
      </c>
      <c r="AX29" s="101">
        <v>20.8</v>
      </c>
      <c r="AY29" s="101">
        <v>14</v>
      </c>
      <c r="AZ29" s="101">
        <v>15</v>
      </c>
      <c r="BA29" s="101">
        <v>29</v>
      </c>
      <c r="BB29" s="101">
        <v>36</v>
      </c>
      <c r="BC29" s="101">
        <v>13</v>
      </c>
      <c r="BD29" s="101">
        <v>26</v>
      </c>
      <c r="BE29" s="101">
        <v>11</v>
      </c>
      <c r="BF29" s="101">
        <v>10</v>
      </c>
      <c r="BG29" s="101">
        <v>21</v>
      </c>
      <c r="BH29" s="101">
        <v>15</v>
      </c>
      <c r="BI29" s="101">
        <v>7.2</v>
      </c>
      <c r="BJ29" s="101">
        <v>14.4</v>
      </c>
      <c r="BK29" s="101">
        <v>14</v>
      </c>
      <c r="BL29" s="101">
        <v>12</v>
      </c>
      <c r="BM29" s="101">
        <v>26</v>
      </c>
      <c r="BN29" s="101">
        <v>36</v>
      </c>
      <c r="BO29" s="101">
        <v>12.4</v>
      </c>
      <c r="BP29" s="101">
        <v>12.4</v>
      </c>
      <c r="BQ29" s="101">
        <v>17</v>
      </c>
      <c r="BR29" s="101">
        <v>17</v>
      </c>
      <c r="BS29" s="101">
        <v>34</v>
      </c>
      <c r="BT29" s="101">
        <v>51</v>
      </c>
      <c r="BU29" s="101">
        <v>17</v>
      </c>
      <c r="BV29" s="101">
        <v>17</v>
      </c>
      <c r="BW29" s="101">
        <v>20</v>
      </c>
      <c r="BX29" s="101">
        <v>18</v>
      </c>
      <c r="BY29" s="101">
        <v>38</v>
      </c>
      <c r="BZ29" s="101">
        <v>57</v>
      </c>
      <c r="CA29" s="101">
        <v>19</v>
      </c>
      <c r="CB29" s="101">
        <v>19</v>
      </c>
      <c r="CC29" s="101">
        <v>18</v>
      </c>
      <c r="CD29" s="101">
        <v>18</v>
      </c>
      <c r="CE29" s="101">
        <v>36</v>
      </c>
      <c r="CF29" s="101">
        <v>54</v>
      </c>
      <c r="CG29" s="101">
        <v>18</v>
      </c>
      <c r="CH29" s="101">
        <v>18</v>
      </c>
      <c r="CI29" s="97">
        <v>267.43333333333334</v>
      </c>
      <c r="CJ29" s="97">
        <v>9.551190476190476</v>
      </c>
      <c r="CK29" s="103">
        <f t="shared" si="0"/>
        <v>120</v>
      </c>
    </row>
    <row r="30" spans="3:89" ht="5.25">
      <c r="C30" s="103">
        <v>22</v>
      </c>
      <c r="D30" s="113" t="s">
        <v>160</v>
      </c>
      <c r="E30" s="101">
        <v>16</v>
      </c>
      <c r="F30" s="101">
        <v>5</v>
      </c>
      <c r="G30" s="101">
        <v>7</v>
      </c>
      <c r="H30" s="101">
        <v>18.666666666666668</v>
      </c>
      <c r="I30" s="101">
        <v>21</v>
      </c>
      <c r="J30" s="101">
        <v>7.9333333333333345</v>
      </c>
      <c r="K30" s="101">
        <v>39.66666666666667</v>
      </c>
      <c r="L30" s="101">
        <v>11</v>
      </c>
      <c r="M30" s="101">
        <v>8</v>
      </c>
      <c r="N30" s="101">
        <v>9</v>
      </c>
      <c r="O30" s="101">
        <v>18.666666666666668</v>
      </c>
      <c r="P30" s="101">
        <v>33</v>
      </c>
      <c r="Q30" s="101">
        <v>10.333333333333334</v>
      </c>
      <c r="R30" s="101">
        <v>31</v>
      </c>
      <c r="S30" s="101">
        <v>14</v>
      </c>
      <c r="T30" s="101">
        <v>11</v>
      </c>
      <c r="U30" s="101">
        <v>5.5</v>
      </c>
      <c r="V30" s="101">
        <v>20.333333333333332</v>
      </c>
      <c r="W30" s="101">
        <v>31.5</v>
      </c>
      <c r="X30" s="101">
        <v>10.366666666666665</v>
      </c>
      <c r="Y30" s="101">
        <v>20.73333333333333</v>
      </c>
      <c r="Z30" s="101">
        <v>18</v>
      </c>
      <c r="AA30" s="101">
        <v>10</v>
      </c>
      <c r="AB30" s="101">
        <v>28</v>
      </c>
      <c r="AC30" s="101">
        <v>24</v>
      </c>
      <c r="AD30" s="101">
        <v>10.4</v>
      </c>
      <c r="AE30" s="101">
        <v>20.8</v>
      </c>
      <c r="AF30" s="101">
        <v>18</v>
      </c>
      <c r="AG30" s="101">
        <v>17</v>
      </c>
      <c r="AH30" s="101">
        <v>35</v>
      </c>
      <c r="AI30" s="101">
        <v>9</v>
      </c>
      <c r="AJ30" s="101">
        <v>8.8</v>
      </c>
      <c r="AK30" s="101">
        <v>8.8</v>
      </c>
      <c r="AL30" s="101">
        <v>17</v>
      </c>
      <c r="AM30" s="101">
        <v>17</v>
      </c>
      <c r="AN30" s="101">
        <v>34</v>
      </c>
      <c r="AO30" s="101">
        <v>33</v>
      </c>
      <c r="AP30" s="101">
        <v>13.4</v>
      </c>
      <c r="AQ30" s="101">
        <v>40.2</v>
      </c>
      <c r="AR30" s="101">
        <v>1</v>
      </c>
      <c r="AS30" s="101">
        <v>11</v>
      </c>
      <c r="AT30" s="101">
        <v>10</v>
      </c>
      <c r="AU30" s="101">
        <v>14.666666666666666</v>
      </c>
      <c r="AV30" s="101">
        <v>9</v>
      </c>
      <c r="AW30" s="101">
        <v>4.7333333333333325</v>
      </c>
      <c r="AX30" s="101">
        <v>18.93333333333333</v>
      </c>
      <c r="AY30" s="101">
        <v>12</v>
      </c>
      <c r="AZ30" s="101">
        <v>12.5</v>
      </c>
      <c r="BA30" s="101">
        <v>24.5</v>
      </c>
      <c r="BB30" s="101">
        <v>30</v>
      </c>
      <c r="BC30" s="101">
        <v>10.9</v>
      </c>
      <c r="BD30" s="101">
        <v>21.8</v>
      </c>
      <c r="BE30" s="101">
        <v>10</v>
      </c>
      <c r="BF30" s="101">
        <v>10</v>
      </c>
      <c r="BG30" s="101">
        <v>20</v>
      </c>
      <c r="BH30" s="101">
        <v>12</v>
      </c>
      <c r="BI30" s="101">
        <v>6.4</v>
      </c>
      <c r="BJ30" s="101">
        <v>12.8</v>
      </c>
      <c r="BK30" s="101">
        <v>15</v>
      </c>
      <c r="BL30" s="101">
        <v>12</v>
      </c>
      <c r="BM30" s="101">
        <v>27</v>
      </c>
      <c r="BN30" s="101">
        <v>12</v>
      </c>
      <c r="BO30" s="101">
        <v>7.8</v>
      </c>
      <c r="BP30" s="101">
        <v>7.8</v>
      </c>
      <c r="BQ30" s="101">
        <v>20</v>
      </c>
      <c r="BR30" s="101">
        <v>20</v>
      </c>
      <c r="BS30" s="101">
        <v>40</v>
      </c>
      <c r="BT30" s="101">
        <v>60</v>
      </c>
      <c r="BU30" s="101">
        <v>20</v>
      </c>
      <c r="BV30" s="101">
        <v>20</v>
      </c>
      <c r="BW30" s="101">
        <v>16</v>
      </c>
      <c r="BX30" s="101">
        <v>14</v>
      </c>
      <c r="BY30" s="101">
        <v>30</v>
      </c>
      <c r="BZ30" s="101">
        <v>45</v>
      </c>
      <c r="CA30" s="101">
        <v>15</v>
      </c>
      <c r="CB30" s="101">
        <v>15</v>
      </c>
      <c r="CC30" s="101">
        <v>18</v>
      </c>
      <c r="CD30" s="101">
        <v>18</v>
      </c>
      <c r="CE30" s="101">
        <v>36</v>
      </c>
      <c r="CF30" s="101">
        <v>54</v>
      </c>
      <c r="CG30" s="101">
        <v>18</v>
      </c>
      <c r="CH30" s="101">
        <v>18</v>
      </c>
      <c r="CI30" s="97">
        <v>275.5333333333333</v>
      </c>
      <c r="CJ30" s="97">
        <v>9.84047619047619</v>
      </c>
      <c r="CK30" s="103">
        <f t="shared" si="0"/>
        <v>113</v>
      </c>
    </row>
    <row r="31" spans="3:89" ht="5.25">
      <c r="C31" s="103">
        <v>23</v>
      </c>
      <c r="D31" s="113" t="s">
        <v>58</v>
      </c>
      <c r="E31" s="101">
        <v>18</v>
      </c>
      <c r="F31" s="101">
        <v>10</v>
      </c>
      <c r="G31" s="101">
        <v>12</v>
      </c>
      <c r="H31" s="101">
        <v>26.666666666666668</v>
      </c>
      <c r="I31" s="101">
        <v>48</v>
      </c>
      <c r="J31" s="101">
        <v>14.933333333333334</v>
      </c>
      <c r="K31" s="101">
        <v>74.66666666666667</v>
      </c>
      <c r="L31" s="101">
        <v>17</v>
      </c>
      <c r="M31" s="101">
        <v>15.5</v>
      </c>
      <c r="N31" s="101">
        <v>16</v>
      </c>
      <c r="O31" s="101">
        <v>32.333333333333336</v>
      </c>
      <c r="P31" s="101">
        <v>40.5</v>
      </c>
      <c r="Q31" s="101">
        <v>14.566666666666668</v>
      </c>
      <c r="R31" s="101">
        <v>43.7</v>
      </c>
      <c r="S31" s="101">
        <v>15</v>
      </c>
      <c r="T31" s="101">
        <v>14</v>
      </c>
      <c r="U31" s="101">
        <v>6.5</v>
      </c>
      <c r="V31" s="101">
        <v>23.666666666666668</v>
      </c>
      <c r="W31" s="101">
        <v>30</v>
      </c>
      <c r="X31" s="101">
        <v>10.733333333333334</v>
      </c>
      <c r="Y31" s="101">
        <v>21.46666666666667</v>
      </c>
      <c r="Z31" s="101">
        <v>20</v>
      </c>
      <c r="AA31" s="101">
        <v>17</v>
      </c>
      <c r="AB31" s="101">
        <v>37</v>
      </c>
      <c r="AC31" s="101">
        <v>54</v>
      </c>
      <c r="AD31" s="101">
        <v>18.2</v>
      </c>
      <c r="AE31" s="101">
        <v>36.4</v>
      </c>
      <c r="AF31" s="101">
        <v>19</v>
      </c>
      <c r="AG31" s="101">
        <v>20</v>
      </c>
      <c r="AH31" s="101">
        <v>39</v>
      </c>
      <c r="AI31" s="101">
        <v>57</v>
      </c>
      <c r="AJ31" s="101">
        <v>19.2</v>
      </c>
      <c r="AK31" s="101">
        <v>19.2</v>
      </c>
      <c r="AL31" s="101">
        <v>20</v>
      </c>
      <c r="AM31" s="101">
        <v>20</v>
      </c>
      <c r="AN31" s="101">
        <v>40</v>
      </c>
      <c r="AO31" s="101">
        <v>54</v>
      </c>
      <c r="AP31" s="101">
        <v>18.8</v>
      </c>
      <c r="AQ31" s="101">
        <v>56.400000000000006</v>
      </c>
      <c r="AR31" s="101">
        <v>15</v>
      </c>
      <c r="AS31" s="101">
        <v>15</v>
      </c>
      <c r="AT31" s="101">
        <v>15</v>
      </c>
      <c r="AU31" s="101">
        <v>30</v>
      </c>
      <c r="AV31" s="101">
        <v>51</v>
      </c>
      <c r="AW31" s="101">
        <v>16.2</v>
      </c>
      <c r="AX31" s="101">
        <v>64.8</v>
      </c>
      <c r="AY31" s="101">
        <v>17</v>
      </c>
      <c r="AZ31" s="101">
        <v>17.5</v>
      </c>
      <c r="BA31" s="101">
        <v>34.5</v>
      </c>
      <c r="BB31" s="101">
        <v>51</v>
      </c>
      <c r="BC31" s="101">
        <v>17.1</v>
      </c>
      <c r="BD31" s="101">
        <v>34.2</v>
      </c>
      <c r="BE31" s="101">
        <v>20</v>
      </c>
      <c r="BF31" s="101">
        <v>20</v>
      </c>
      <c r="BG31" s="101">
        <v>40</v>
      </c>
      <c r="BH31" s="101">
        <v>18</v>
      </c>
      <c r="BI31" s="101">
        <v>11.6</v>
      </c>
      <c r="BJ31" s="101">
        <v>23.2</v>
      </c>
      <c r="BK31" s="101">
        <v>19</v>
      </c>
      <c r="BL31" s="101">
        <v>18</v>
      </c>
      <c r="BM31" s="101">
        <v>37</v>
      </c>
      <c r="BN31" s="101">
        <v>39</v>
      </c>
      <c r="BO31" s="101">
        <v>15.2</v>
      </c>
      <c r="BP31" s="101">
        <v>15.2</v>
      </c>
      <c r="BQ31" s="101">
        <v>20</v>
      </c>
      <c r="BR31" s="101">
        <v>20</v>
      </c>
      <c r="BS31" s="101">
        <v>40</v>
      </c>
      <c r="BT31" s="101">
        <v>60</v>
      </c>
      <c r="BU31" s="101">
        <v>20</v>
      </c>
      <c r="BV31" s="101">
        <v>20</v>
      </c>
      <c r="BW31" s="101">
        <v>20</v>
      </c>
      <c r="BX31" s="101">
        <v>18</v>
      </c>
      <c r="BY31" s="101">
        <v>38</v>
      </c>
      <c r="BZ31" s="101">
        <v>57</v>
      </c>
      <c r="CA31" s="101">
        <v>19</v>
      </c>
      <c r="CB31" s="101">
        <v>19</v>
      </c>
      <c r="CC31" s="101">
        <v>17</v>
      </c>
      <c r="CD31" s="101">
        <v>16</v>
      </c>
      <c r="CE31" s="101">
        <v>33</v>
      </c>
      <c r="CF31" s="101">
        <v>48</v>
      </c>
      <c r="CG31" s="101">
        <v>16.2</v>
      </c>
      <c r="CH31" s="101">
        <v>16.2</v>
      </c>
      <c r="CI31" s="97">
        <v>444.43333333333334</v>
      </c>
      <c r="CJ31" s="97">
        <v>15.872619047619049</v>
      </c>
      <c r="CK31" s="103">
        <f t="shared" si="0"/>
        <v>11</v>
      </c>
    </row>
    <row r="32" spans="3:89" ht="5.25">
      <c r="C32" s="103">
        <v>24</v>
      </c>
      <c r="D32" s="113" t="s">
        <v>151</v>
      </c>
      <c r="E32" s="101">
        <v>18</v>
      </c>
      <c r="F32" s="101">
        <v>6</v>
      </c>
      <c r="G32" s="101">
        <v>8</v>
      </c>
      <c r="H32" s="101">
        <v>21.333333333333332</v>
      </c>
      <c r="I32" s="101">
        <v>24</v>
      </c>
      <c r="J32" s="101">
        <v>9.066666666666666</v>
      </c>
      <c r="K32" s="101">
        <v>45.33333333333333</v>
      </c>
      <c r="L32" s="101">
        <v>10</v>
      </c>
      <c r="M32" s="101">
        <v>9.5</v>
      </c>
      <c r="N32" s="101">
        <v>9</v>
      </c>
      <c r="O32" s="101">
        <v>19</v>
      </c>
      <c r="P32" s="101">
        <v>6</v>
      </c>
      <c r="Q32" s="101">
        <v>5</v>
      </c>
      <c r="R32" s="101">
        <v>15</v>
      </c>
      <c r="S32" s="101">
        <v>13</v>
      </c>
      <c r="T32" s="101">
        <v>11</v>
      </c>
      <c r="U32" s="101">
        <v>11</v>
      </c>
      <c r="V32" s="101">
        <v>23.333333333333332</v>
      </c>
      <c r="W32" s="101">
        <v>37.5</v>
      </c>
      <c r="X32" s="101">
        <v>12.166666666666666</v>
      </c>
      <c r="Y32" s="101">
        <v>24.333333333333332</v>
      </c>
      <c r="Z32" s="101">
        <v>18</v>
      </c>
      <c r="AA32" s="101">
        <v>10</v>
      </c>
      <c r="AB32" s="101">
        <v>28</v>
      </c>
      <c r="AC32" s="101">
        <v>48</v>
      </c>
      <c r="AD32" s="101">
        <v>15.2</v>
      </c>
      <c r="AE32" s="101">
        <v>30.4</v>
      </c>
      <c r="AF32" s="101">
        <v>18</v>
      </c>
      <c r="AG32" s="101">
        <v>17</v>
      </c>
      <c r="AH32" s="101">
        <v>35</v>
      </c>
      <c r="AI32" s="101">
        <v>21</v>
      </c>
      <c r="AJ32" s="101">
        <v>11.2</v>
      </c>
      <c r="AK32" s="101">
        <v>11.2</v>
      </c>
      <c r="AL32" s="101">
        <v>14</v>
      </c>
      <c r="AM32" s="101">
        <v>14</v>
      </c>
      <c r="AN32" s="101">
        <v>28</v>
      </c>
      <c r="AO32" s="101">
        <v>21</v>
      </c>
      <c r="AP32" s="101">
        <v>9.8</v>
      </c>
      <c r="AQ32" s="101">
        <v>29.400000000000002</v>
      </c>
      <c r="AR32" s="101">
        <v>11</v>
      </c>
      <c r="AS32" s="101">
        <v>10</v>
      </c>
      <c r="AT32" s="101">
        <v>10</v>
      </c>
      <c r="AU32" s="101">
        <v>20.666666666666668</v>
      </c>
      <c r="AV32" s="101">
        <v>6</v>
      </c>
      <c r="AW32" s="101">
        <v>5.333333333333334</v>
      </c>
      <c r="AX32" s="101">
        <v>21.333333333333336</v>
      </c>
      <c r="AY32" s="101">
        <v>16</v>
      </c>
      <c r="AZ32" s="101">
        <v>16.5</v>
      </c>
      <c r="BA32" s="101">
        <v>32.5</v>
      </c>
      <c r="BB32" s="101">
        <v>48</v>
      </c>
      <c r="BC32" s="101">
        <v>16.1</v>
      </c>
      <c r="BD32" s="101">
        <v>32.2</v>
      </c>
      <c r="BE32" s="101">
        <v>12</v>
      </c>
      <c r="BF32" s="101">
        <v>11</v>
      </c>
      <c r="BG32" s="101">
        <v>23</v>
      </c>
      <c r="BH32" s="101">
        <v>18</v>
      </c>
      <c r="BI32" s="101">
        <v>8.2</v>
      </c>
      <c r="BJ32" s="101">
        <v>16.4</v>
      </c>
      <c r="BK32" s="101">
        <v>15</v>
      </c>
      <c r="BL32" s="101">
        <v>13</v>
      </c>
      <c r="BM32" s="101">
        <v>28</v>
      </c>
      <c r="BN32" s="101">
        <v>33</v>
      </c>
      <c r="BO32" s="101">
        <v>12.2</v>
      </c>
      <c r="BP32" s="101">
        <v>12.2</v>
      </c>
      <c r="BQ32" s="101">
        <v>16</v>
      </c>
      <c r="BR32" s="101">
        <v>16</v>
      </c>
      <c r="BS32" s="101">
        <v>32</v>
      </c>
      <c r="BT32" s="101">
        <v>48</v>
      </c>
      <c r="BU32" s="101">
        <v>16</v>
      </c>
      <c r="BV32" s="101">
        <v>16</v>
      </c>
      <c r="BW32" s="101">
        <v>18</v>
      </c>
      <c r="BX32" s="101">
        <v>18</v>
      </c>
      <c r="BY32" s="101">
        <v>36</v>
      </c>
      <c r="BZ32" s="101">
        <v>54</v>
      </c>
      <c r="CA32" s="101">
        <v>18</v>
      </c>
      <c r="CB32" s="101">
        <v>18</v>
      </c>
      <c r="CC32" s="101">
        <v>18</v>
      </c>
      <c r="CD32" s="101">
        <v>17</v>
      </c>
      <c r="CE32" s="101">
        <v>35</v>
      </c>
      <c r="CF32" s="101">
        <v>51</v>
      </c>
      <c r="CG32" s="101">
        <v>17.2</v>
      </c>
      <c r="CH32" s="101">
        <v>17.2</v>
      </c>
      <c r="CI32" s="97">
        <v>289</v>
      </c>
      <c r="CJ32" s="97">
        <v>10.321428571428571</v>
      </c>
      <c r="CK32" s="103">
        <f t="shared" si="0"/>
        <v>104</v>
      </c>
    </row>
    <row r="33" spans="3:89" ht="5.25">
      <c r="C33" s="103">
        <v>25</v>
      </c>
      <c r="D33" s="113" t="s">
        <v>186</v>
      </c>
      <c r="E33" s="101">
        <v>16</v>
      </c>
      <c r="F33" s="101">
        <v>5</v>
      </c>
      <c r="G33" s="101">
        <v>7</v>
      </c>
      <c r="H33" s="101">
        <v>18.666666666666668</v>
      </c>
      <c r="I33" s="101">
        <v>24</v>
      </c>
      <c r="J33" s="101">
        <v>8.533333333333335</v>
      </c>
      <c r="K33" s="101">
        <v>42.66666666666667</v>
      </c>
      <c r="L33" s="101">
        <v>14</v>
      </c>
      <c r="M33" s="101">
        <v>15</v>
      </c>
      <c r="N33" s="101">
        <v>14</v>
      </c>
      <c r="O33" s="101">
        <v>28.666666666666668</v>
      </c>
      <c r="P33" s="101">
        <v>1.5</v>
      </c>
      <c r="Q33" s="101">
        <v>6.033333333333333</v>
      </c>
      <c r="R33" s="101">
        <v>18.1</v>
      </c>
      <c r="S33" s="101">
        <v>8</v>
      </c>
      <c r="T33" s="101">
        <v>8</v>
      </c>
      <c r="U33" s="101">
        <v>5</v>
      </c>
      <c r="V33" s="101">
        <v>14</v>
      </c>
      <c r="W33" s="101">
        <v>15</v>
      </c>
      <c r="X33" s="101">
        <v>5.8</v>
      </c>
      <c r="Y33" s="101">
        <v>11.6</v>
      </c>
      <c r="Z33" s="101">
        <v>18</v>
      </c>
      <c r="AA33" s="101">
        <v>6</v>
      </c>
      <c r="AB33" s="101">
        <v>24</v>
      </c>
      <c r="AC33" s="101">
        <v>33</v>
      </c>
      <c r="AD33" s="101">
        <v>11.4</v>
      </c>
      <c r="AE33" s="101">
        <v>22.8</v>
      </c>
      <c r="AF33" s="101">
        <v>12</v>
      </c>
      <c r="AG33" s="101">
        <v>14</v>
      </c>
      <c r="AH33" s="101">
        <v>26</v>
      </c>
      <c r="AI33" s="101">
        <v>19.5</v>
      </c>
      <c r="AJ33" s="101">
        <v>9.1</v>
      </c>
      <c r="AK33" s="101">
        <v>9.1</v>
      </c>
      <c r="AL33" s="101">
        <v>12</v>
      </c>
      <c r="AM33" s="101">
        <v>12</v>
      </c>
      <c r="AN33" s="101">
        <v>24</v>
      </c>
      <c r="AO33" s="101">
        <v>24</v>
      </c>
      <c r="AP33" s="101">
        <v>9.6</v>
      </c>
      <c r="AQ33" s="101">
        <v>28.799999999999997</v>
      </c>
      <c r="AR33" s="101">
        <v>10</v>
      </c>
      <c r="AS33" s="101">
        <v>11</v>
      </c>
      <c r="AT33" s="101">
        <v>11</v>
      </c>
      <c r="AU33" s="101">
        <v>21.333333333333332</v>
      </c>
      <c r="AV33" s="101">
        <v>6</v>
      </c>
      <c r="AW33" s="101">
        <v>5.466666666666667</v>
      </c>
      <c r="AX33" s="101">
        <v>21.866666666666667</v>
      </c>
      <c r="AY33" s="101">
        <v>13</v>
      </c>
      <c r="AZ33" s="101">
        <v>12</v>
      </c>
      <c r="BA33" s="101">
        <v>25</v>
      </c>
      <c r="BB33" s="101">
        <v>27</v>
      </c>
      <c r="BC33" s="101">
        <v>10.4</v>
      </c>
      <c r="BD33" s="101">
        <v>20.8</v>
      </c>
      <c r="BE33" s="101">
        <v>13</v>
      </c>
      <c r="BF33" s="101">
        <v>12</v>
      </c>
      <c r="BG33" s="101">
        <v>25</v>
      </c>
      <c r="BH33" s="101">
        <v>30</v>
      </c>
      <c r="BI33" s="101">
        <v>11</v>
      </c>
      <c r="BJ33" s="101">
        <v>22</v>
      </c>
      <c r="BK33" s="101">
        <v>16</v>
      </c>
      <c r="BL33" s="101">
        <v>14</v>
      </c>
      <c r="BM33" s="101">
        <v>30</v>
      </c>
      <c r="BN33" s="101">
        <v>18</v>
      </c>
      <c r="BO33" s="101">
        <v>9.6</v>
      </c>
      <c r="BP33" s="101">
        <v>9.6</v>
      </c>
      <c r="BQ33" s="101">
        <v>10</v>
      </c>
      <c r="BR33" s="101">
        <v>10</v>
      </c>
      <c r="BS33" s="101">
        <v>20</v>
      </c>
      <c r="BT33" s="101">
        <v>30</v>
      </c>
      <c r="BU33" s="101">
        <v>10</v>
      </c>
      <c r="BV33" s="101">
        <v>10</v>
      </c>
      <c r="BW33" s="101">
        <v>14</v>
      </c>
      <c r="BX33" s="101">
        <v>18</v>
      </c>
      <c r="BY33" s="101">
        <v>32</v>
      </c>
      <c r="BZ33" s="101">
        <v>48</v>
      </c>
      <c r="CA33" s="101">
        <v>16</v>
      </c>
      <c r="CB33" s="101">
        <v>16</v>
      </c>
      <c r="CC33" s="101">
        <v>17</v>
      </c>
      <c r="CD33" s="101">
        <v>17</v>
      </c>
      <c r="CE33" s="101">
        <v>34</v>
      </c>
      <c r="CF33" s="101">
        <v>51</v>
      </c>
      <c r="CG33" s="101">
        <v>17</v>
      </c>
      <c r="CH33" s="101">
        <v>17</v>
      </c>
      <c r="CI33" s="97">
        <v>250.33333333333331</v>
      </c>
      <c r="CJ33" s="97">
        <v>8.94047619047619</v>
      </c>
      <c r="CK33" s="103">
        <f t="shared" si="0"/>
        <v>139</v>
      </c>
    </row>
    <row r="34" spans="3:89" ht="5.25">
      <c r="C34" s="103">
        <v>26</v>
      </c>
      <c r="D34" s="113" t="s">
        <v>129</v>
      </c>
      <c r="E34" s="101">
        <v>16</v>
      </c>
      <c r="F34" s="101">
        <v>7</v>
      </c>
      <c r="G34" s="101">
        <v>9</v>
      </c>
      <c r="H34" s="101">
        <v>21.333333333333332</v>
      </c>
      <c r="I34" s="101">
        <v>30</v>
      </c>
      <c r="J34" s="101">
        <v>10.266666666666666</v>
      </c>
      <c r="K34" s="101">
        <v>51.33333333333333</v>
      </c>
      <c r="L34" s="101">
        <v>9</v>
      </c>
      <c r="M34" s="101">
        <v>4</v>
      </c>
      <c r="N34" s="101">
        <v>6</v>
      </c>
      <c r="O34" s="101">
        <v>12.666666666666666</v>
      </c>
      <c r="P34" s="101">
        <v>12</v>
      </c>
      <c r="Q34" s="101">
        <v>4.933333333333333</v>
      </c>
      <c r="R34" s="101">
        <v>14.799999999999997</v>
      </c>
      <c r="S34" s="101">
        <v>12</v>
      </c>
      <c r="T34" s="101">
        <v>9</v>
      </c>
      <c r="U34" s="101">
        <v>4</v>
      </c>
      <c r="V34" s="101">
        <v>16.666666666666668</v>
      </c>
      <c r="W34" s="101">
        <v>10.5</v>
      </c>
      <c r="X34" s="101">
        <v>5.433333333333334</v>
      </c>
      <c r="Y34" s="101">
        <v>10.866666666666667</v>
      </c>
      <c r="Z34" s="101">
        <v>18</v>
      </c>
      <c r="AA34" s="101">
        <v>10</v>
      </c>
      <c r="AB34" s="101">
        <v>28</v>
      </c>
      <c r="AC34" s="101">
        <v>51</v>
      </c>
      <c r="AD34" s="101">
        <v>15.8</v>
      </c>
      <c r="AE34" s="101">
        <v>31.6</v>
      </c>
      <c r="AF34" s="101">
        <v>14</v>
      </c>
      <c r="AG34" s="101">
        <v>15</v>
      </c>
      <c r="AH34" s="101">
        <v>29</v>
      </c>
      <c r="AI34" s="101">
        <v>39</v>
      </c>
      <c r="AJ34" s="101">
        <v>13.6</v>
      </c>
      <c r="AK34" s="101">
        <v>13.6</v>
      </c>
      <c r="AL34" s="101">
        <v>14</v>
      </c>
      <c r="AM34" s="101">
        <v>14</v>
      </c>
      <c r="AN34" s="101">
        <v>28</v>
      </c>
      <c r="AO34" s="101">
        <v>39</v>
      </c>
      <c r="AP34" s="101">
        <v>13.4</v>
      </c>
      <c r="AQ34" s="101">
        <v>40.2</v>
      </c>
      <c r="AR34" s="101">
        <v>11</v>
      </c>
      <c r="AS34" s="101">
        <v>12</v>
      </c>
      <c r="AT34" s="101">
        <v>10</v>
      </c>
      <c r="AU34" s="101">
        <v>22</v>
      </c>
      <c r="AV34" s="101">
        <v>21</v>
      </c>
      <c r="AW34" s="101">
        <v>8.6</v>
      </c>
      <c r="AX34" s="101">
        <v>34.4</v>
      </c>
      <c r="AY34" s="101">
        <v>15</v>
      </c>
      <c r="AZ34" s="101">
        <v>14</v>
      </c>
      <c r="BA34" s="101">
        <v>29</v>
      </c>
      <c r="BB34" s="101">
        <v>27</v>
      </c>
      <c r="BC34" s="101">
        <v>11.2</v>
      </c>
      <c r="BD34" s="101">
        <v>22.4</v>
      </c>
      <c r="BE34" s="101">
        <v>13</v>
      </c>
      <c r="BF34" s="101">
        <v>13</v>
      </c>
      <c r="BG34" s="101">
        <v>26</v>
      </c>
      <c r="BH34" s="101">
        <v>33</v>
      </c>
      <c r="BI34" s="101">
        <v>11.8</v>
      </c>
      <c r="BJ34" s="101">
        <v>23.6</v>
      </c>
      <c r="BK34" s="101">
        <v>15</v>
      </c>
      <c r="BL34" s="101">
        <v>13</v>
      </c>
      <c r="BM34" s="101">
        <v>28</v>
      </c>
      <c r="BN34" s="101">
        <v>30</v>
      </c>
      <c r="BO34" s="101">
        <v>11.6</v>
      </c>
      <c r="BP34" s="101">
        <v>11.6</v>
      </c>
      <c r="BQ34" s="101">
        <v>20</v>
      </c>
      <c r="BR34" s="101">
        <v>20</v>
      </c>
      <c r="BS34" s="101">
        <v>40</v>
      </c>
      <c r="BT34" s="101">
        <v>60</v>
      </c>
      <c r="BU34" s="101">
        <v>20</v>
      </c>
      <c r="BV34" s="101">
        <v>20</v>
      </c>
      <c r="BW34" s="101">
        <v>20</v>
      </c>
      <c r="BX34" s="101">
        <v>20</v>
      </c>
      <c r="BY34" s="101">
        <v>40</v>
      </c>
      <c r="BZ34" s="101">
        <v>60</v>
      </c>
      <c r="CA34" s="101">
        <v>20</v>
      </c>
      <c r="CB34" s="101">
        <v>20</v>
      </c>
      <c r="CC34" s="101">
        <v>18</v>
      </c>
      <c r="CD34" s="101">
        <v>16</v>
      </c>
      <c r="CE34" s="101">
        <v>34</v>
      </c>
      <c r="CF34" s="101">
        <v>51</v>
      </c>
      <c r="CG34" s="101">
        <v>17</v>
      </c>
      <c r="CH34" s="101">
        <v>17</v>
      </c>
      <c r="CI34" s="97">
        <v>311.4</v>
      </c>
      <c r="CJ34" s="97">
        <v>11.12142857142857</v>
      </c>
      <c r="CK34" s="103">
        <f t="shared" si="0"/>
        <v>82</v>
      </c>
    </row>
    <row r="35" spans="3:89" ht="5.25">
      <c r="C35" s="103">
        <v>27</v>
      </c>
      <c r="D35" s="113" t="s">
        <v>109</v>
      </c>
      <c r="E35" s="101">
        <v>16</v>
      </c>
      <c r="F35" s="101">
        <v>4</v>
      </c>
      <c r="G35" s="101">
        <v>6</v>
      </c>
      <c r="H35" s="101">
        <v>17.333333333333332</v>
      </c>
      <c r="I35" s="101">
        <v>24</v>
      </c>
      <c r="J35" s="101">
        <v>8.266666666666666</v>
      </c>
      <c r="K35" s="101">
        <v>41.33333333333333</v>
      </c>
      <c r="L35" s="101">
        <v>10</v>
      </c>
      <c r="M35" s="101">
        <v>6</v>
      </c>
      <c r="N35" s="101">
        <v>9</v>
      </c>
      <c r="O35" s="101">
        <v>16.666666666666668</v>
      </c>
      <c r="P35" s="101">
        <v>15</v>
      </c>
      <c r="Q35" s="101">
        <v>6.333333333333334</v>
      </c>
      <c r="R35" s="101">
        <v>19</v>
      </c>
      <c r="S35" s="101">
        <v>12</v>
      </c>
      <c r="T35" s="101">
        <v>7.5</v>
      </c>
      <c r="U35" s="101">
        <v>7.5</v>
      </c>
      <c r="V35" s="101">
        <v>18</v>
      </c>
      <c r="W35" s="101">
        <v>30</v>
      </c>
      <c r="X35" s="101">
        <v>9.6</v>
      </c>
      <c r="Y35" s="101">
        <v>19.2</v>
      </c>
      <c r="Z35" s="101">
        <v>18</v>
      </c>
      <c r="AA35" s="101">
        <v>5</v>
      </c>
      <c r="AB35" s="101">
        <v>23</v>
      </c>
      <c r="AC35" s="101">
        <v>48</v>
      </c>
      <c r="AD35" s="101">
        <v>14.2</v>
      </c>
      <c r="AE35" s="101">
        <v>28.4</v>
      </c>
      <c r="AF35" s="101">
        <v>19</v>
      </c>
      <c r="AG35" s="101">
        <v>20</v>
      </c>
      <c r="AH35" s="101">
        <v>39</v>
      </c>
      <c r="AI35" s="101">
        <v>48</v>
      </c>
      <c r="AJ35" s="101">
        <v>17.4</v>
      </c>
      <c r="AK35" s="101">
        <v>17.4</v>
      </c>
      <c r="AL35" s="101">
        <v>16</v>
      </c>
      <c r="AM35" s="101">
        <v>16</v>
      </c>
      <c r="AN35" s="101">
        <v>32</v>
      </c>
      <c r="AO35" s="101">
        <v>45</v>
      </c>
      <c r="AP35" s="101">
        <v>15.4</v>
      </c>
      <c r="AQ35" s="101">
        <v>46.2</v>
      </c>
      <c r="AR35" s="101">
        <v>11</v>
      </c>
      <c r="AS35" s="101">
        <v>13</v>
      </c>
      <c r="AT35" s="101">
        <v>12</v>
      </c>
      <c r="AU35" s="101">
        <v>24</v>
      </c>
      <c r="AV35" s="101">
        <v>33</v>
      </c>
      <c r="AW35" s="101">
        <v>11.4</v>
      </c>
      <c r="AX35" s="101">
        <v>45.6</v>
      </c>
      <c r="AY35" s="101">
        <v>13</v>
      </c>
      <c r="AZ35" s="101">
        <v>12</v>
      </c>
      <c r="BA35" s="101">
        <v>25</v>
      </c>
      <c r="BB35" s="101">
        <v>30</v>
      </c>
      <c r="BC35" s="101">
        <v>11</v>
      </c>
      <c r="BD35" s="101">
        <v>22</v>
      </c>
      <c r="BE35" s="101">
        <v>14</v>
      </c>
      <c r="BF35" s="101">
        <v>14</v>
      </c>
      <c r="BG35" s="101">
        <v>28</v>
      </c>
      <c r="BH35" s="101">
        <v>36</v>
      </c>
      <c r="BI35" s="101">
        <v>12.8</v>
      </c>
      <c r="BJ35" s="101">
        <v>25.6</v>
      </c>
      <c r="BK35" s="101">
        <v>15</v>
      </c>
      <c r="BL35" s="101">
        <v>15</v>
      </c>
      <c r="BM35" s="101">
        <v>30</v>
      </c>
      <c r="BN35" s="101">
        <v>45</v>
      </c>
      <c r="BO35" s="101">
        <v>15</v>
      </c>
      <c r="BP35" s="101">
        <v>15</v>
      </c>
      <c r="BQ35" s="101">
        <v>16</v>
      </c>
      <c r="BR35" s="101">
        <v>16</v>
      </c>
      <c r="BS35" s="101">
        <v>32</v>
      </c>
      <c r="BT35" s="101">
        <v>48</v>
      </c>
      <c r="BU35" s="101">
        <v>16</v>
      </c>
      <c r="BV35" s="101">
        <v>16</v>
      </c>
      <c r="BW35" s="101">
        <v>16</v>
      </c>
      <c r="BX35" s="101">
        <v>18</v>
      </c>
      <c r="BY35" s="101">
        <v>34</v>
      </c>
      <c r="BZ35" s="101">
        <v>51</v>
      </c>
      <c r="CA35" s="101">
        <v>17</v>
      </c>
      <c r="CB35" s="101">
        <v>17</v>
      </c>
      <c r="CC35" s="101">
        <v>18</v>
      </c>
      <c r="CD35" s="101">
        <v>16</v>
      </c>
      <c r="CE35" s="101">
        <v>34</v>
      </c>
      <c r="CF35" s="101">
        <v>48</v>
      </c>
      <c r="CG35" s="101">
        <v>16.4</v>
      </c>
      <c r="CH35" s="101">
        <v>16.4</v>
      </c>
      <c r="CI35" s="97">
        <v>329.13333333333327</v>
      </c>
      <c r="CJ35" s="97">
        <v>11.754761904761903</v>
      </c>
      <c r="CK35" s="103">
        <f t="shared" si="0"/>
        <v>62</v>
      </c>
    </row>
    <row r="36" spans="3:89" ht="5.25">
      <c r="C36" s="103">
        <v>28</v>
      </c>
      <c r="D36" s="113" t="s">
        <v>117</v>
      </c>
      <c r="E36" s="101">
        <v>16</v>
      </c>
      <c r="F36" s="101">
        <v>4</v>
      </c>
      <c r="G36" s="101">
        <v>6</v>
      </c>
      <c r="H36" s="101">
        <v>17.333333333333332</v>
      </c>
      <c r="I36" s="101">
        <v>24</v>
      </c>
      <c r="J36" s="101">
        <v>8.266666666666666</v>
      </c>
      <c r="K36" s="101">
        <v>41.33333333333333</v>
      </c>
      <c r="L36" s="101">
        <v>10</v>
      </c>
      <c r="M36" s="101">
        <v>6</v>
      </c>
      <c r="N36" s="101">
        <v>6</v>
      </c>
      <c r="O36" s="101">
        <v>14.666666666666666</v>
      </c>
      <c r="P36" s="101">
        <v>18</v>
      </c>
      <c r="Q36" s="101">
        <v>6.533333333333333</v>
      </c>
      <c r="R36" s="101">
        <v>19.6</v>
      </c>
      <c r="S36" s="101">
        <v>14</v>
      </c>
      <c r="T36" s="101">
        <v>7.5</v>
      </c>
      <c r="U36" s="101">
        <v>5</v>
      </c>
      <c r="V36" s="101">
        <v>17.666666666666668</v>
      </c>
      <c r="W36" s="101">
        <v>34.5</v>
      </c>
      <c r="X36" s="101">
        <v>10.433333333333334</v>
      </c>
      <c r="Y36" s="101">
        <v>20.866666666666667</v>
      </c>
      <c r="Z36" s="101">
        <v>18</v>
      </c>
      <c r="AA36" s="101">
        <v>12</v>
      </c>
      <c r="AB36" s="101">
        <v>30</v>
      </c>
      <c r="AC36" s="101">
        <v>51</v>
      </c>
      <c r="AD36" s="101">
        <v>16.2</v>
      </c>
      <c r="AE36" s="101">
        <v>32.4</v>
      </c>
      <c r="AF36" s="101">
        <v>16</v>
      </c>
      <c r="AG36" s="101">
        <v>17</v>
      </c>
      <c r="AH36" s="101">
        <v>33</v>
      </c>
      <c r="AI36" s="101">
        <v>57</v>
      </c>
      <c r="AJ36" s="101">
        <v>18</v>
      </c>
      <c r="AK36" s="101">
        <v>18</v>
      </c>
      <c r="AL36" s="101">
        <v>13</v>
      </c>
      <c r="AM36" s="101">
        <v>13</v>
      </c>
      <c r="AN36" s="101">
        <v>26</v>
      </c>
      <c r="AO36" s="101">
        <v>39</v>
      </c>
      <c r="AP36" s="101">
        <v>13</v>
      </c>
      <c r="AQ36" s="101">
        <v>39</v>
      </c>
      <c r="AR36" s="101">
        <v>13</v>
      </c>
      <c r="AS36" s="101">
        <v>11</v>
      </c>
      <c r="AT36" s="101">
        <v>11</v>
      </c>
      <c r="AU36" s="101">
        <v>23.333333333333332</v>
      </c>
      <c r="AV36" s="101">
        <v>12</v>
      </c>
      <c r="AW36" s="101">
        <v>7.0666666666666655</v>
      </c>
      <c r="AX36" s="101">
        <v>28.266666666666662</v>
      </c>
      <c r="AY36" s="101">
        <v>15</v>
      </c>
      <c r="AZ36" s="101">
        <v>13.5</v>
      </c>
      <c r="BA36" s="101">
        <v>28.5</v>
      </c>
      <c r="BB36" s="101">
        <v>33</v>
      </c>
      <c r="BC36" s="101">
        <v>12.3</v>
      </c>
      <c r="BD36" s="101">
        <v>24.6</v>
      </c>
      <c r="BE36" s="101">
        <v>15</v>
      </c>
      <c r="BF36" s="101">
        <v>13</v>
      </c>
      <c r="BG36" s="101">
        <v>28</v>
      </c>
      <c r="BH36" s="101">
        <v>36</v>
      </c>
      <c r="BI36" s="101">
        <v>12.8</v>
      </c>
      <c r="BJ36" s="101">
        <v>25.6</v>
      </c>
      <c r="BK36" s="101">
        <v>17</v>
      </c>
      <c r="BL36" s="101">
        <v>16</v>
      </c>
      <c r="BM36" s="101">
        <v>33</v>
      </c>
      <c r="BN36" s="101">
        <v>45</v>
      </c>
      <c r="BO36" s="101">
        <v>15.6</v>
      </c>
      <c r="BP36" s="101">
        <v>15.6</v>
      </c>
      <c r="BQ36" s="101">
        <v>18</v>
      </c>
      <c r="BR36" s="101">
        <v>18</v>
      </c>
      <c r="BS36" s="101">
        <v>36</v>
      </c>
      <c r="BT36" s="101">
        <v>54</v>
      </c>
      <c r="BU36" s="101">
        <v>18</v>
      </c>
      <c r="BV36" s="101">
        <v>18</v>
      </c>
      <c r="BW36" s="101">
        <v>20</v>
      </c>
      <c r="BX36" s="101">
        <v>20</v>
      </c>
      <c r="BY36" s="101">
        <v>40</v>
      </c>
      <c r="BZ36" s="101">
        <v>60</v>
      </c>
      <c r="CA36" s="101">
        <v>20</v>
      </c>
      <c r="CB36" s="101">
        <v>20</v>
      </c>
      <c r="CC36" s="101">
        <v>17</v>
      </c>
      <c r="CD36" s="101">
        <v>15</v>
      </c>
      <c r="CE36" s="101">
        <v>32</v>
      </c>
      <c r="CF36" s="101">
        <v>48</v>
      </c>
      <c r="CG36" s="101">
        <v>16</v>
      </c>
      <c r="CH36" s="101">
        <v>16</v>
      </c>
      <c r="CI36" s="97">
        <v>319.26666666666665</v>
      </c>
      <c r="CJ36" s="97">
        <v>11.402380952380952</v>
      </c>
      <c r="CK36" s="103">
        <f t="shared" si="0"/>
        <v>70</v>
      </c>
    </row>
    <row r="37" spans="3:89" ht="5.25">
      <c r="C37" s="103">
        <v>29</v>
      </c>
      <c r="D37" s="113" t="s">
        <v>121</v>
      </c>
      <c r="E37" s="101">
        <v>16</v>
      </c>
      <c r="F37" s="101">
        <v>8</v>
      </c>
      <c r="G37" s="101">
        <v>10</v>
      </c>
      <c r="H37" s="101">
        <v>22.666666666666668</v>
      </c>
      <c r="I37" s="101">
        <v>30</v>
      </c>
      <c r="J37" s="101">
        <v>10.533333333333335</v>
      </c>
      <c r="K37" s="101">
        <v>52.66666666666667</v>
      </c>
      <c r="L37" s="101">
        <v>11</v>
      </c>
      <c r="M37" s="101">
        <v>8</v>
      </c>
      <c r="N37" s="101">
        <v>10</v>
      </c>
      <c r="O37" s="101">
        <v>19.333333333333332</v>
      </c>
      <c r="P37" s="101">
        <v>30</v>
      </c>
      <c r="Q37" s="101">
        <v>9.866666666666665</v>
      </c>
      <c r="R37" s="101">
        <v>29.599999999999994</v>
      </c>
      <c r="S37" s="101">
        <v>15</v>
      </c>
      <c r="T37" s="101">
        <v>7</v>
      </c>
      <c r="U37" s="101">
        <v>2</v>
      </c>
      <c r="V37" s="101">
        <v>16</v>
      </c>
      <c r="W37" s="101">
        <v>21</v>
      </c>
      <c r="X37" s="101">
        <v>7.4</v>
      </c>
      <c r="Y37" s="101">
        <v>14.8</v>
      </c>
      <c r="Z37" s="101">
        <v>18</v>
      </c>
      <c r="AA37" s="101">
        <v>16</v>
      </c>
      <c r="AB37" s="101">
        <v>34</v>
      </c>
      <c r="AC37" s="101">
        <v>27</v>
      </c>
      <c r="AD37" s="101">
        <v>12.2</v>
      </c>
      <c r="AE37" s="101">
        <v>24.4</v>
      </c>
      <c r="AF37" s="101">
        <v>15</v>
      </c>
      <c r="AG37" s="101">
        <v>15</v>
      </c>
      <c r="AH37" s="101">
        <v>30</v>
      </c>
      <c r="AI37" s="101">
        <v>30</v>
      </c>
      <c r="AJ37" s="101">
        <v>12</v>
      </c>
      <c r="AK37" s="101">
        <v>12</v>
      </c>
      <c r="AL37" s="101">
        <v>13</v>
      </c>
      <c r="AM37" s="101">
        <v>13</v>
      </c>
      <c r="AN37" s="101">
        <v>26</v>
      </c>
      <c r="AO37" s="101">
        <v>42</v>
      </c>
      <c r="AP37" s="101">
        <v>13.6</v>
      </c>
      <c r="AQ37" s="101">
        <v>40.8</v>
      </c>
      <c r="AR37" s="101">
        <v>13</v>
      </c>
      <c r="AS37" s="101">
        <v>12</v>
      </c>
      <c r="AT37" s="101">
        <v>12</v>
      </c>
      <c r="AU37" s="101">
        <v>24.666666666666668</v>
      </c>
      <c r="AV37" s="101">
        <v>12</v>
      </c>
      <c r="AW37" s="101">
        <v>7.333333333333334</v>
      </c>
      <c r="AX37" s="101">
        <v>29.333333333333336</v>
      </c>
      <c r="AY37" s="101">
        <v>13</v>
      </c>
      <c r="AZ37" s="101">
        <v>13.5</v>
      </c>
      <c r="BA37" s="101">
        <v>26.5</v>
      </c>
      <c r="BB37" s="101">
        <v>24</v>
      </c>
      <c r="BC37" s="101">
        <v>10.1</v>
      </c>
      <c r="BD37" s="101">
        <v>20.2</v>
      </c>
      <c r="BE37" s="101">
        <v>15</v>
      </c>
      <c r="BF37" s="101">
        <v>15</v>
      </c>
      <c r="BG37" s="101">
        <v>30</v>
      </c>
      <c r="BH37" s="101">
        <v>30</v>
      </c>
      <c r="BI37" s="101">
        <v>12</v>
      </c>
      <c r="BJ37" s="101">
        <v>24</v>
      </c>
      <c r="BK37" s="101">
        <v>15</v>
      </c>
      <c r="BL37" s="101">
        <v>13</v>
      </c>
      <c r="BM37" s="101">
        <v>28</v>
      </c>
      <c r="BN37" s="101">
        <v>39</v>
      </c>
      <c r="BO37" s="101">
        <v>13.4</v>
      </c>
      <c r="BP37" s="101">
        <v>13.4</v>
      </c>
      <c r="BQ37" s="101">
        <v>19</v>
      </c>
      <c r="BR37" s="101">
        <v>19</v>
      </c>
      <c r="BS37" s="101">
        <v>38</v>
      </c>
      <c r="BT37" s="101">
        <v>57</v>
      </c>
      <c r="BU37" s="101">
        <v>19</v>
      </c>
      <c r="BV37" s="101">
        <v>19</v>
      </c>
      <c r="BW37" s="101">
        <v>18</v>
      </c>
      <c r="BX37" s="101">
        <v>20</v>
      </c>
      <c r="BY37" s="101">
        <v>38</v>
      </c>
      <c r="BZ37" s="101">
        <v>57</v>
      </c>
      <c r="CA37" s="101">
        <v>19</v>
      </c>
      <c r="CB37" s="101">
        <v>19</v>
      </c>
      <c r="CC37" s="101">
        <v>18</v>
      </c>
      <c r="CD37" s="101">
        <v>17</v>
      </c>
      <c r="CE37" s="101">
        <v>35</v>
      </c>
      <c r="CF37" s="101">
        <v>54</v>
      </c>
      <c r="CG37" s="101">
        <v>17.8</v>
      </c>
      <c r="CH37" s="101">
        <v>17.8</v>
      </c>
      <c r="CI37" s="97">
        <v>317.00000000000006</v>
      </c>
      <c r="CJ37" s="97">
        <v>11.321428571428573</v>
      </c>
      <c r="CK37" s="103">
        <f t="shared" si="0"/>
        <v>74</v>
      </c>
    </row>
    <row r="38" spans="3:89" ht="5.25">
      <c r="C38" s="103">
        <v>30</v>
      </c>
      <c r="D38" s="113" t="s">
        <v>96</v>
      </c>
      <c r="E38" s="101">
        <v>14</v>
      </c>
      <c r="F38" s="101">
        <v>8</v>
      </c>
      <c r="G38" s="101">
        <v>10</v>
      </c>
      <c r="H38" s="101">
        <v>21.333333333333332</v>
      </c>
      <c r="I38" s="101">
        <v>34.5</v>
      </c>
      <c r="J38" s="101">
        <v>11.166666666666666</v>
      </c>
      <c r="K38" s="101">
        <v>55.83333333333333</v>
      </c>
      <c r="L38" s="101">
        <v>9</v>
      </c>
      <c r="M38" s="101">
        <v>5.5</v>
      </c>
      <c r="N38" s="101">
        <v>8</v>
      </c>
      <c r="O38" s="101">
        <v>15</v>
      </c>
      <c r="P38" s="101">
        <v>27</v>
      </c>
      <c r="Q38" s="101">
        <v>8.4</v>
      </c>
      <c r="R38" s="101">
        <v>25.200000000000003</v>
      </c>
      <c r="S38" s="101">
        <v>14</v>
      </c>
      <c r="T38" s="101">
        <v>15</v>
      </c>
      <c r="U38" s="101">
        <v>8.5</v>
      </c>
      <c r="V38" s="101">
        <v>25</v>
      </c>
      <c r="W38" s="101">
        <v>30</v>
      </c>
      <c r="X38" s="101">
        <v>11</v>
      </c>
      <c r="Y38" s="101">
        <v>22</v>
      </c>
      <c r="Z38" s="101">
        <v>16</v>
      </c>
      <c r="AA38" s="101">
        <v>15</v>
      </c>
      <c r="AB38" s="101">
        <v>31</v>
      </c>
      <c r="AC38" s="101">
        <v>48</v>
      </c>
      <c r="AD38" s="101">
        <v>15.8</v>
      </c>
      <c r="AE38" s="101">
        <v>31.6</v>
      </c>
      <c r="AF38" s="101">
        <v>16</v>
      </c>
      <c r="AG38" s="101">
        <v>17</v>
      </c>
      <c r="AH38" s="101">
        <v>33</v>
      </c>
      <c r="AI38" s="101">
        <v>48</v>
      </c>
      <c r="AJ38" s="101">
        <v>16.2</v>
      </c>
      <c r="AK38" s="101">
        <v>16.2</v>
      </c>
      <c r="AL38" s="101">
        <v>15</v>
      </c>
      <c r="AM38" s="101">
        <v>15</v>
      </c>
      <c r="AN38" s="101">
        <v>30</v>
      </c>
      <c r="AO38" s="101">
        <v>51</v>
      </c>
      <c r="AP38" s="101">
        <v>16.2</v>
      </c>
      <c r="AQ38" s="101">
        <v>48.599999999999994</v>
      </c>
      <c r="AR38" s="101">
        <v>1</v>
      </c>
      <c r="AS38" s="101">
        <v>10</v>
      </c>
      <c r="AT38" s="101">
        <v>10</v>
      </c>
      <c r="AU38" s="101">
        <v>14</v>
      </c>
      <c r="AV38" s="101">
        <v>27</v>
      </c>
      <c r="AW38" s="101">
        <v>8.2</v>
      </c>
      <c r="AX38" s="101">
        <v>32.8</v>
      </c>
      <c r="AY38" s="101">
        <v>11</v>
      </c>
      <c r="AZ38" s="101">
        <v>14</v>
      </c>
      <c r="BA38" s="101">
        <v>25</v>
      </c>
      <c r="BB38" s="101">
        <v>36</v>
      </c>
      <c r="BC38" s="101">
        <v>12.2</v>
      </c>
      <c r="BD38" s="101">
        <v>24.4</v>
      </c>
      <c r="BE38" s="101">
        <v>11</v>
      </c>
      <c r="BF38" s="101">
        <v>10</v>
      </c>
      <c r="BG38" s="101">
        <v>21</v>
      </c>
      <c r="BH38" s="101">
        <v>24</v>
      </c>
      <c r="BI38" s="101">
        <v>9</v>
      </c>
      <c r="BJ38" s="101">
        <v>18</v>
      </c>
      <c r="BK38" s="101">
        <v>16</v>
      </c>
      <c r="BL38" s="101">
        <v>14</v>
      </c>
      <c r="BM38" s="101">
        <v>30</v>
      </c>
      <c r="BN38" s="101">
        <v>42</v>
      </c>
      <c r="BO38" s="101">
        <v>14.4</v>
      </c>
      <c r="BP38" s="101">
        <v>14.4</v>
      </c>
      <c r="BQ38" s="101">
        <v>19</v>
      </c>
      <c r="BR38" s="101">
        <v>19</v>
      </c>
      <c r="BS38" s="101">
        <v>38</v>
      </c>
      <c r="BT38" s="101">
        <v>57</v>
      </c>
      <c r="BU38" s="101">
        <v>19</v>
      </c>
      <c r="BV38" s="101">
        <v>19</v>
      </c>
      <c r="BW38" s="101">
        <v>14</v>
      </c>
      <c r="BX38" s="101">
        <v>20</v>
      </c>
      <c r="BY38" s="101">
        <v>34</v>
      </c>
      <c r="BZ38" s="101">
        <v>51</v>
      </c>
      <c r="CA38" s="101">
        <v>17</v>
      </c>
      <c r="CB38" s="101">
        <v>17</v>
      </c>
      <c r="CC38" s="101">
        <v>17</v>
      </c>
      <c r="CD38" s="101">
        <v>17</v>
      </c>
      <c r="CE38" s="101">
        <v>34</v>
      </c>
      <c r="CF38" s="101">
        <v>51</v>
      </c>
      <c r="CG38" s="101">
        <v>17</v>
      </c>
      <c r="CH38" s="101">
        <v>17</v>
      </c>
      <c r="CI38" s="97">
        <v>342.0333333333333</v>
      </c>
      <c r="CJ38" s="97">
        <v>12.21547619047619</v>
      </c>
      <c r="CK38" s="103">
        <f t="shared" si="0"/>
        <v>49</v>
      </c>
    </row>
    <row r="39" spans="3:89" ht="5.25">
      <c r="C39" s="103">
        <v>31</v>
      </c>
      <c r="D39" s="113" t="s">
        <v>158</v>
      </c>
      <c r="E39" s="101">
        <v>16</v>
      </c>
      <c r="F39" s="101">
        <v>7</v>
      </c>
      <c r="G39" s="101">
        <v>10</v>
      </c>
      <c r="H39" s="101">
        <v>22</v>
      </c>
      <c r="I39" s="101">
        <v>36</v>
      </c>
      <c r="J39" s="101">
        <v>11.6</v>
      </c>
      <c r="K39" s="101">
        <v>58</v>
      </c>
      <c r="L39" s="101">
        <v>9</v>
      </c>
      <c r="M39" s="101">
        <v>5</v>
      </c>
      <c r="N39" s="101">
        <v>8</v>
      </c>
      <c r="O39" s="101">
        <v>14.666666666666666</v>
      </c>
      <c r="P39" s="101">
        <v>4.5</v>
      </c>
      <c r="Q39" s="101">
        <v>3.833333333333333</v>
      </c>
      <c r="R39" s="101">
        <v>11.5</v>
      </c>
      <c r="S39" s="101">
        <v>11</v>
      </c>
      <c r="T39" s="101">
        <v>10</v>
      </c>
      <c r="U39" s="101">
        <v>4.5</v>
      </c>
      <c r="V39" s="101">
        <v>17</v>
      </c>
      <c r="W39" s="101">
        <v>10.5</v>
      </c>
      <c r="X39" s="101">
        <v>5.5</v>
      </c>
      <c r="Y39" s="101">
        <v>11</v>
      </c>
      <c r="Z39" s="101">
        <v>18</v>
      </c>
      <c r="AA39" s="101">
        <v>13</v>
      </c>
      <c r="AB39" s="101">
        <v>31</v>
      </c>
      <c r="AC39" s="101">
        <v>15</v>
      </c>
      <c r="AD39" s="101">
        <v>9.2</v>
      </c>
      <c r="AE39" s="101">
        <v>18.4</v>
      </c>
      <c r="AF39" s="101">
        <v>14</v>
      </c>
      <c r="AG39" s="101">
        <v>15</v>
      </c>
      <c r="AH39" s="101">
        <v>29</v>
      </c>
      <c r="AI39" s="101">
        <v>39</v>
      </c>
      <c r="AJ39" s="101">
        <v>13.6</v>
      </c>
      <c r="AK39" s="101">
        <v>13.6</v>
      </c>
      <c r="AL39" s="101">
        <v>13</v>
      </c>
      <c r="AM39" s="101">
        <v>13</v>
      </c>
      <c r="AN39" s="101">
        <v>26</v>
      </c>
      <c r="AO39" s="101">
        <v>33</v>
      </c>
      <c r="AP39" s="101">
        <v>11.8</v>
      </c>
      <c r="AQ39" s="101">
        <v>35.400000000000006</v>
      </c>
      <c r="AR39" s="101">
        <v>10</v>
      </c>
      <c r="AS39" s="101">
        <v>11</v>
      </c>
      <c r="AT39" s="101">
        <v>11</v>
      </c>
      <c r="AU39" s="101">
        <v>21.333333333333332</v>
      </c>
      <c r="AV39" s="101">
        <v>9</v>
      </c>
      <c r="AW39" s="101">
        <v>6.066666666666666</v>
      </c>
      <c r="AX39" s="101">
        <v>24.266666666666666</v>
      </c>
      <c r="AY39" s="101">
        <v>11</v>
      </c>
      <c r="AZ39" s="101">
        <v>12</v>
      </c>
      <c r="BA39" s="101">
        <v>23</v>
      </c>
      <c r="BB39" s="101">
        <v>33</v>
      </c>
      <c r="BC39" s="101">
        <v>11.2</v>
      </c>
      <c r="BD39" s="101">
        <v>22.4</v>
      </c>
      <c r="BE39" s="101">
        <v>11</v>
      </c>
      <c r="BF39" s="101">
        <v>10</v>
      </c>
      <c r="BG39" s="101">
        <v>21</v>
      </c>
      <c r="BH39" s="101">
        <v>24</v>
      </c>
      <c r="BI39" s="101">
        <v>9</v>
      </c>
      <c r="BJ39" s="101">
        <v>18</v>
      </c>
      <c r="BK39" s="101">
        <v>15</v>
      </c>
      <c r="BL39" s="101">
        <v>14</v>
      </c>
      <c r="BM39" s="101">
        <v>29</v>
      </c>
      <c r="BN39" s="101">
        <v>45</v>
      </c>
      <c r="BO39" s="101">
        <v>14.8</v>
      </c>
      <c r="BP39" s="101">
        <v>14.8</v>
      </c>
      <c r="BQ39" s="101">
        <v>16</v>
      </c>
      <c r="BR39" s="101">
        <v>16</v>
      </c>
      <c r="BS39" s="101">
        <v>32</v>
      </c>
      <c r="BT39" s="101">
        <v>48</v>
      </c>
      <c r="BU39" s="101">
        <v>16</v>
      </c>
      <c r="BV39" s="101">
        <v>16</v>
      </c>
      <c r="BW39" s="101">
        <v>18</v>
      </c>
      <c r="BX39" s="101">
        <v>18</v>
      </c>
      <c r="BY39" s="101">
        <v>36</v>
      </c>
      <c r="BZ39" s="101">
        <v>54</v>
      </c>
      <c r="CA39" s="101">
        <v>18</v>
      </c>
      <c r="CB39" s="101">
        <v>18</v>
      </c>
      <c r="CC39" s="101">
        <v>18</v>
      </c>
      <c r="CD39" s="101">
        <v>16</v>
      </c>
      <c r="CE39" s="101">
        <v>34</v>
      </c>
      <c r="CF39" s="101">
        <v>54</v>
      </c>
      <c r="CG39" s="101">
        <v>17.6</v>
      </c>
      <c r="CH39" s="101">
        <v>17.6</v>
      </c>
      <c r="CI39" s="97">
        <v>278.9666666666667</v>
      </c>
      <c r="CJ39" s="97">
        <v>9.963095238095239</v>
      </c>
      <c r="CK39" s="103">
        <f t="shared" si="0"/>
        <v>111</v>
      </c>
    </row>
    <row r="40" spans="3:89" ht="5.25">
      <c r="C40" s="103">
        <v>32</v>
      </c>
      <c r="D40" s="113" t="s">
        <v>75</v>
      </c>
      <c r="E40" s="101">
        <v>18</v>
      </c>
      <c r="F40" s="101">
        <v>8</v>
      </c>
      <c r="G40" s="101">
        <v>10</v>
      </c>
      <c r="H40" s="101">
        <v>24</v>
      </c>
      <c r="I40" s="101">
        <v>33</v>
      </c>
      <c r="J40" s="101">
        <v>11.4</v>
      </c>
      <c r="K40" s="101">
        <v>57</v>
      </c>
      <c r="L40" s="101">
        <v>12</v>
      </c>
      <c r="M40" s="101">
        <v>10</v>
      </c>
      <c r="N40" s="101">
        <v>12</v>
      </c>
      <c r="O40" s="101">
        <v>22.666666666666668</v>
      </c>
      <c r="P40" s="101">
        <v>31</v>
      </c>
      <c r="Q40" s="101">
        <v>10.733333333333334</v>
      </c>
      <c r="R40" s="101">
        <v>32.2</v>
      </c>
      <c r="S40" s="101">
        <v>12</v>
      </c>
      <c r="T40" s="101">
        <v>9</v>
      </c>
      <c r="U40" s="101">
        <v>6.5</v>
      </c>
      <c r="V40" s="101">
        <v>18.333333333333332</v>
      </c>
      <c r="W40" s="101">
        <v>45</v>
      </c>
      <c r="X40" s="101">
        <v>12.666666666666666</v>
      </c>
      <c r="Y40" s="101">
        <v>25.333333333333332</v>
      </c>
      <c r="Z40" s="101">
        <v>18</v>
      </c>
      <c r="AA40" s="101">
        <v>17</v>
      </c>
      <c r="AB40" s="101">
        <v>35</v>
      </c>
      <c r="AC40" s="101">
        <v>48</v>
      </c>
      <c r="AD40" s="101">
        <v>16.6</v>
      </c>
      <c r="AE40" s="101">
        <v>33.2</v>
      </c>
      <c r="AF40" s="101">
        <v>19</v>
      </c>
      <c r="AG40" s="101">
        <v>20</v>
      </c>
      <c r="AH40" s="101">
        <v>39</v>
      </c>
      <c r="AI40" s="101">
        <v>48</v>
      </c>
      <c r="AJ40" s="101">
        <v>17.4</v>
      </c>
      <c r="AK40" s="101">
        <v>17.4</v>
      </c>
      <c r="AL40" s="101">
        <v>20</v>
      </c>
      <c r="AM40" s="101">
        <v>20</v>
      </c>
      <c r="AN40" s="101">
        <v>40</v>
      </c>
      <c r="AO40" s="101">
        <v>57</v>
      </c>
      <c r="AP40" s="101">
        <v>19.4</v>
      </c>
      <c r="AQ40" s="101">
        <v>58.199999999999996</v>
      </c>
      <c r="AR40" s="101">
        <v>15</v>
      </c>
      <c r="AS40" s="101">
        <v>15</v>
      </c>
      <c r="AT40" s="101">
        <v>16</v>
      </c>
      <c r="AU40" s="101">
        <v>30.666666666666668</v>
      </c>
      <c r="AV40" s="101">
        <v>27</v>
      </c>
      <c r="AW40" s="101">
        <v>11.533333333333335</v>
      </c>
      <c r="AX40" s="101">
        <v>46.13333333333334</v>
      </c>
      <c r="AY40" s="101">
        <v>14</v>
      </c>
      <c r="AZ40" s="101">
        <v>15</v>
      </c>
      <c r="BA40" s="101">
        <v>29</v>
      </c>
      <c r="BB40" s="101">
        <v>27</v>
      </c>
      <c r="BC40" s="101">
        <v>11.2</v>
      </c>
      <c r="BD40" s="101">
        <v>22.4</v>
      </c>
      <c r="BE40" s="101">
        <v>20</v>
      </c>
      <c r="BF40" s="101">
        <v>20</v>
      </c>
      <c r="BG40" s="101">
        <v>40</v>
      </c>
      <c r="BH40" s="101">
        <v>42</v>
      </c>
      <c r="BI40" s="101">
        <v>16.4</v>
      </c>
      <c r="BJ40" s="101">
        <v>32.8</v>
      </c>
      <c r="BK40" s="101">
        <v>17</v>
      </c>
      <c r="BL40" s="101">
        <v>17</v>
      </c>
      <c r="BM40" s="101">
        <v>34</v>
      </c>
      <c r="BN40" s="101">
        <v>27</v>
      </c>
      <c r="BO40" s="101">
        <v>12.2</v>
      </c>
      <c r="BP40" s="101">
        <v>12.2</v>
      </c>
      <c r="BQ40" s="101">
        <v>18</v>
      </c>
      <c r="BR40" s="101">
        <v>18</v>
      </c>
      <c r="BS40" s="101">
        <v>36</v>
      </c>
      <c r="BT40" s="101">
        <v>54</v>
      </c>
      <c r="BU40" s="101">
        <v>18</v>
      </c>
      <c r="BV40" s="101">
        <v>18</v>
      </c>
      <c r="BW40" s="101">
        <v>20</v>
      </c>
      <c r="BX40" s="101">
        <v>18</v>
      </c>
      <c r="BY40" s="101">
        <v>38</v>
      </c>
      <c r="BZ40" s="101">
        <v>57</v>
      </c>
      <c r="CA40" s="101">
        <v>19</v>
      </c>
      <c r="CB40" s="101">
        <v>19</v>
      </c>
      <c r="CC40" s="101">
        <v>17</v>
      </c>
      <c r="CD40" s="101">
        <v>16</v>
      </c>
      <c r="CE40" s="101">
        <v>33</v>
      </c>
      <c r="CF40" s="101">
        <v>48</v>
      </c>
      <c r="CG40" s="101">
        <v>16.2</v>
      </c>
      <c r="CH40" s="101">
        <v>16.2</v>
      </c>
      <c r="CI40" s="97">
        <v>390.06666666666666</v>
      </c>
      <c r="CJ40" s="97">
        <v>13.93095238095238</v>
      </c>
      <c r="CK40" s="103">
        <f t="shared" si="0"/>
        <v>28</v>
      </c>
    </row>
    <row r="41" spans="3:89" ht="5.25">
      <c r="C41" s="103">
        <v>33</v>
      </c>
      <c r="D41" s="113" t="s">
        <v>171</v>
      </c>
      <c r="E41" s="101">
        <v>16</v>
      </c>
      <c r="F41" s="101">
        <v>6.5</v>
      </c>
      <c r="G41" s="101">
        <v>8</v>
      </c>
      <c r="H41" s="101">
        <v>20.333333333333332</v>
      </c>
      <c r="I41" s="101">
        <v>27</v>
      </c>
      <c r="J41" s="101">
        <v>9.466666666666665</v>
      </c>
      <c r="K41" s="101">
        <v>47.33333333333333</v>
      </c>
      <c r="L41" s="101">
        <v>10</v>
      </c>
      <c r="M41" s="101">
        <v>8</v>
      </c>
      <c r="N41" s="101">
        <v>9</v>
      </c>
      <c r="O41" s="101">
        <v>18</v>
      </c>
      <c r="P41" s="101">
        <v>22.5</v>
      </c>
      <c r="Q41" s="101">
        <v>8.1</v>
      </c>
      <c r="R41" s="101">
        <v>24.299999999999997</v>
      </c>
      <c r="S41" s="101">
        <v>11</v>
      </c>
      <c r="T41" s="101">
        <v>8.5</v>
      </c>
      <c r="U41" s="101">
        <v>8.5</v>
      </c>
      <c r="V41" s="101">
        <v>18.666666666666668</v>
      </c>
      <c r="W41" s="101">
        <v>13.5</v>
      </c>
      <c r="X41" s="101">
        <v>6.4333333333333345</v>
      </c>
      <c r="Y41" s="101">
        <v>12.866666666666669</v>
      </c>
      <c r="Z41" s="101">
        <v>16</v>
      </c>
      <c r="AA41" s="101">
        <v>10</v>
      </c>
      <c r="AB41" s="101">
        <v>26</v>
      </c>
      <c r="AC41" s="101">
        <v>27</v>
      </c>
      <c r="AD41" s="101">
        <v>10.6</v>
      </c>
      <c r="AE41" s="101">
        <v>21.2</v>
      </c>
      <c r="AF41" s="101">
        <v>12</v>
      </c>
      <c r="AG41" s="101">
        <v>13</v>
      </c>
      <c r="AH41" s="101">
        <v>25</v>
      </c>
      <c r="AI41" s="101">
        <v>51</v>
      </c>
      <c r="AJ41" s="101">
        <v>15.2</v>
      </c>
      <c r="AK41" s="101">
        <v>15.2</v>
      </c>
      <c r="AL41" s="101">
        <v>12</v>
      </c>
      <c r="AM41" s="101">
        <v>12</v>
      </c>
      <c r="AN41" s="101">
        <v>24</v>
      </c>
      <c r="AO41" s="101">
        <v>15</v>
      </c>
      <c r="AP41" s="101">
        <v>7.8</v>
      </c>
      <c r="AQ41" s="101">
        <v>23.4</v>
      </c>
      <c r="AR41" s="101">
        <v>10</v>
      </c>
      <c r="AS41" s="101">
        <v>13</v>
      </c>
      <c r="AT41" s="101">
        <v>12</v>
      </c>
      <c r="AU41" s="101">
        <v>23.333333333333332</v>
      </c>
      <c r="AV41" s="101">
        <v>9</v>
      </c>
      <c r="AW41" s="101">
        <v>6.466666666666666</v>
      </c>
      <c r="AX41" s="101">
        <v>25.866666666666664</v>
      </c>
      <c r="AY41" s="101">
        <v>12</v>
      </c>
      <c r="AZ41" s="101">
        <v>12</v>
      </c>
      <c r="BA41" s="101">
        <v>24</v>
      </c>
      <c r="BB41" s="101">
        <v>18</v>
      </c>
      <c r="BC41" s="101">
        <v>8.4</v>
      </c>
      <c r="BD41" s="101">
        <v>16.8</v>
      </c>
      <c r="BE41" s="101">
        <v>10</v>
      </c>
      <c r="BF41" s="101">
        <v>11</v>
      </c>
      <c r="BG41" s="101">
        <v>21</v>
      </c>
      <c r="BH41" s="101">
        <v>24</v>
      </c>
      <c r="BI41" s="101">
        <v>9</v>
      </c>
      <c r="BJ41" s="101">
        <v>18</v>
      </c>
      <c r="BK41" s="101">
        <v>16</v>
      </c>
      <c r="BL41" s="101">
        <v>15</v>
      </c>
      <c r="BM41" s="101">
        <v>31</v>
      </c>
      <c r="BN41" s="101">
        <v>27</v>
      </c>
      <c r="BO41" s="101">
        <v>11.6</v>
      </c>
      <c r="BP41" s="101">
        <v>11.6</v>
      </c>
      <c r="BQ41" s="101">
        <v>14</v>
      </c>
      <c r="BR41" s="101">
        <v>14</v>
      </c>
      <c r="BS41" s="101">
        <v>28</v>
      </c>
      <c r="BT41" s="101">
        <v>42</v>
      </c>
      <c r="BU41" s="101">
        <v>14</v>
      </c>
      <c r="BV41" s="101">
        <v>14</v>
      </c>
      <c r="BW41" s="101">
        <v>20</v>
      </c>
      <c r="BX41" s="101">
        <v>18</v>
      </c>
      <c r="BY41" s="101">
        <v>38</v>
      </c>
      <c r="BZ41" s="101">
        <v>57</v>
      </c>
      <c r="CA41" s="101">
        <v>19</v>
      </c>
      <c r="CB41" s="101">
        <v>19</v>
      </c>
      <c r="CC41" s="101">
        <v>17</v>
      </c>
      <c r="CD41" s="101">
        <v>15</v>
      </c>
      <c r="CE41" s="101">
        <v>32</v>
      </c>
      <c r="CF41" s="101">
        <v>48</v>
      </c>
      <c r="CG41" s="101">
        <v>16</v>
      </c>
      <c r="CH41" s="101">
        <v>16</v>
      </c>
      <c r="CI41" s="97">
        <v>265.5666666666666</v>
      </c>
      <c r="CJ41" s="97">
        <v>9.484523809523807</v>
      </c>
      <c r="CK41" s="103">
        <f t="shared" si="0"/>
        <v>124</v>
      </c>
    </row>
    <row r="42" spans="3:89" ht="5.25">
      <c r="C42" s="103">
        <v>34</v>
      </c>
      <c r="D42" s="113" t="s">
        <v>102</v>
      </c>
      <c r="E42" s="101">
        <v>18</v>
      </c>
      <c r="F42" s="101">
        <v>8</v>
      </c>
      <c r="G42" s="101">
        <v>10</v>
      </c>
      <c r="H42" s="101">
        <v>24</v>
      </c>
      <c r="I42" s="101">
        <v>27</v>
      </c>
      <c r="J42" s="101">
        <v>10.2</v>
      </c>
      <c r="K42" s="101">
        <v>51</v>
      </c>
      <c r="L42" s="101">
        <v>11</v>
      </c>
      <c r="M42" s="101">
        <v>7.5</v>
      </c>
      <c r="N42" s="101">
        <v>9</v>
      </c>
      <c r="O42" s="101">
        <v>18.333333333333332</v>
      </c>
      <c r="P42" s="101">
        <v>33</v>
      </c>
      <c r="Q42" s="101">
        <v>10.266666666666666</v>
      </c>
      <c r="R42" s="101">
        <v>30.799999999999997</v>
      </c>
      <c r="S42" s="101">
        <v>14</v>
      </c>
      <c r="T42" s="101">
        <v>4</v>
      </c>
      <c r="U42" s="101">
        <v>4</v>
      </c>
      <c r="V42" s="101">
        <v>14.666666666666666</v>
      </c>
      <c r="W42" s="101">
        <v>30</v>
      </c>
      <c r="X42" s="101">
        <v>8.933333333333334</v>
      </c>
      <c r="Y42" s="101">
        <v>17.866666666666667</v>
      </c>
      <c r="Z42" s="101">
        <v>18</v>
      </c>
      <c r="AA42" s="101">
        <v>16</v>
      </c>
      <c r="AB42" s="101">
        <v>34</v>
      </c>
      <c r="AC42" s="101">
        <v>48</v>
      </c>
      <c r="AD42" s="101">
        <v>16.4</v>
      </c>
      <c r="AE42" s="101">
        <v>32.8</v>
      </c>
      <c r="AF42" s="101">
        <v>18</v>
      </c>
      <c r="AG42" s="101">
        <v>17</v>
      </c>
      <c r="AH42" s="101">
        <v>35</v>
      </c>
      <c r="AI42" s="101">
        <v>49.5</v>
      </c>
      <c r="AJ42" s="101">
        <v>16.9</v>
      </c>
      <c r="AK42" s="101">
        <v>16.9</v>
      </c>
      <c r="AL42" s="101">
        <v>14</v>
      </c>
      <c r="AM42" s="101">
        <v>14</v>
      </c>
      <c r="AN42" s="101">
        <v>28</v>
      </c>
      <c r="AO42" s="101">
        <v>42</v>
      </c>
      <c r="AP42" s="101">
        <v>14</v>
      </c>
      <c r="AQ42" s="101">
        <v>42</v>
      </c>
      <c r="AR42" s="101">
        <v>10</v>
      </c>
      <c r="AS42" s="101">
        <v>11</v>
      </c>
      <c r="AT42" s="101">
        <v>10</v>
      </c>
      <c r="AU42" s="101">
        <v>20.666666666666668</v>
      </c>
      <c r="AV42" s="101">
        <v>15</v>
      </c>
      <c r="AW42" s="101">
        <v>7.133333333333335</v>
      </c>
      <c r="AX42" s="101">
        <v>28.53333333333334</v>
      </c>
      <c r="AY42" s="101">
        <v>14</v>
      </c>
      <c r="AZ42" s="101">
        <v>15</v>
      </c>
      <c r="BA42" s="101">
        <v>29</v>
      </c>
      <c r="BB42" s="101">
        <v>48</v>
      </c>
      <c r="BC42" s="101">
        <v>15.4</v>
      </c>
      <c r="BD42" s="101">
        <v>30.8</v>
      </c>
      <c r="BE42" s="101">
        <v>11</v>
      </c>
      <c r="BF42" s="101">
        <v>12</v>
      </c>
      <c r="BG42" s="101">
        <v>23</v>
      </c>
      <c r="BH42" s="101">
        <v>27</v>
      </c>
      <c r="BI42" s="101">
        <v>10</v>
      </c>
      <c r="BJ42" s="101">
        <v>20</v>
      </c>
      <c r="BK42" s="101">
        <v>14</v>
      </c>
      <c r="BL42" s="101">
        <v>13</v>
      </c>
      <c r="BM42" s="101">
        <v>27</v>
      </c>
      <c r="BN42" s="101">
        <v>36</v>
      </c>
      <c r="BO42" s="101">
        <v>12.6</v>
      </c>
      <c r="BP42" s="101">
        <v>12.6</v>
      </c>
      <c r="BQ42" s="101">
        <v>16</v>
      </c>
      <c r="BR42" s="101">
        <v>16</v>
      </c>
      <c r="BS42" s="101">
        <v>32</v>
      </c>
      <c r="BT42" s="101">
        <v>48</v>
      </c>
      <c r="BU42" s="101">
        <v>16</v>
      </c>
      <c r="BV42" s="101">
        <v>16</v>
      </c>
      <c r="BW42" s="101">
        <v>20</v>
      </c>
      <c r="BX42" s="101">
        <v>16</v>
      </c>
      <c r="BY42" s="101">
        <v>36</v>
      </c>
      <c r="BZ42" s="101">
        <v>54</v>
      </c>
      <c r="CA42" s="101">
        <v>18</v>
      </c>
      <c r="CB42" s="101">
        <v>18</v>
      </c>
      <c r="CC42" s="101">
        <v>18</v>
      </c>
      <c r="CD42" s="101">
        <v>16</v>
      </c>
      <c r="CE42" s="101">
        <v>34</v>
      </c>
      <c r="CF42" s="101">
        <v>48</v>
      </c>
      <c r="CG42" s="101">
        <v>16.4</v>
      </c>
      <c r="CH42" s="101">
        <v>16.4</v>
      </c>
      <c r="CI42" s="97">
        <v>333.7</v>
      </c>
      <c r="CJ42" s="97">
        <v>11.917857142857143</v>
      </c>
      <c r="CK42" s="103">
        <f t="shared" si="0"/>
        <v>55</v>
      </c>
    </row>
    <row r="43" spans="3:89" ht="5.25">
      <c r="C43" s="103">
        <v>35</v>
      </c>
      <c r="D43" s="113" t="s">
        <v>177</v>
      </c>
      <c r="E43" s="101">
        <v>16</v>
      </c>
      <c r="F43" s="101">
        <v>6</v>
      </c>
      <c r="G43" s="101">
        <v>8</v>
      </c>
      <c r="H43" s="101">
        <v>20</v>
      </c>
      <c r="I43" s="101">
        <v>24</v>
      </c>
      <c r="J43" s="101">
        <v>8.8</v>
      </c>
      <c r="K43" s="101">
        <v>44</v>
      </c>
      <c r="L43" s="101">
        <v>11</v>
      </c>
      <c r="M43" s="101">
        <v>7</v>
      </c>
      <c r="N43" s="101">
        <v>8</v>
      </c>
      <c r="O43" s="101">
        <v>17.333333333333332</v>
      </c>
      <c r="P43" s="101">
        <v>12</v>
      </c>
      <c r="Q43" s="101">
        <v>5.866666666666666</v>
      </c>
      <c r="R43" s="101">
        <v>17.599999999999998</v>
      </c>
      <c r="S43" s="101">
        <v>14</v>
      </c>
      <c r="T43" s="101">
        <v>15.5</v>
      </c>
      <c r="U43" s="101">
        <v>8</v>
      </c>
      <c r="V43" s="101">
        <v>25</v>
      </c>
      <c r="W43" s="101">
        <v>25.5</v>
      </c>
      <c r="X43" s="101">
        <v>10.1</v>
      </c>
      <c r="Y43" s="101">
        <v>20.2</v>
      </c>
      <c r="Z43" s="101">
        <v>18</v>
      </c>
      <c r="AA43" s="101">
        <v>4</v>
      </c>
      <c r="AB43" s="101">
        <v>22</v>
      </c>
      <c r="AC43" s="101">
        <v>18</v>
      </c>
      <c r="AD43" s="101">
        <v>8</v>
      </c>
      <c r="AE43" s="101">
        <v>16</v>
      </c>
      <c r="AF43" s="101">
        <v>14</v>
      </c>
      <c r="AG43" s="101">
        <v>15</v>
      </c>
      <c r="AH43" s="101">
        <v>29</v>
      </c>
      <c r="AI43" s="101">
        <v>33</v>
      </c>
      <c r="AJ43" s="101">
        <v>12.4</v>
      </c>
      <c r="AK43" s="101">
        <v>12.4</v>
      </c>
      <c r="AL43" s="101">
        <v>13</v>
      </c>
      <c r="AM43" s="101">
        <v>13</v>
      </c>
      <c r="AN43" s="101">
        <v>26</v>
      </c>
      <c r="AO43" s="101">
        <v>9</v>
      </c>
      <c r="AP43" s="101">
        <v>7</v>
      </c>
      <c r="AQ43" s="101">
        <v>21</v>
      </c>
      <c r="AR43" s="101">
        <v>10</v>
      </c>
      <c r="AS43" s="101">
        <v>10</v>
      </c>
      <c r="AT43" s="101">
        <v>11</v>
      </c>
      <c r="AU43" s="101">
        <v>20.666666666666668</v>
      </c>
      <c r="AV43" s="101">
        <v>15</v>
      </c>
      <c r="AW43" s="101">
        <v>7.133333333333335</v>
      </c>
      <c r="AX43" s="101">
        <v>28.53333333333334</v>
      </c>
      <c r="AY43" s="101">
        <v>13</v>
      </c>
      <c r="AZ43" s="101">
        <v>14</v>
      </c>
      <c r="BA43" s="101">
        <v>27</v>
      </c>
      <c r="BB43" s="101">
        <v>33</v>
      </c>
      <c r="BC43" s="101">
        <v>12</v>
      </c>
      <c r="BD43" s="101">
        <v>24</v>
      </c>
      <c r="BE43" s="101">
        <v>11</v>
      </c>
      <c r="BF43" s="101">
        <v>10</v>
      </c>
      <c r="BG43" s="101">
        <v>21</v>
      </c>
      <c r="BH43" s="101">
        <v>15</v>
      </c>
      <c r="BI43" s="101">
        <v>7.2</v>
      </c>
      <c r="BJ43" s="101">
        <v>14.4</v>
      </c>
      <c r="BK43" s="101">
        <v>16</v>
      </c>
      <c r="BL43" s="101">
        <v>14</v>
      </c>
      <c r="BM43" s="101">
        <v>30</v>
      </c>
      <c r="BN43" s="101">
        <v>15</v>
      </c>
      <c r="BO43" s="101">
        <v>9</v>
      </c>
      <c r="BP43" s="101">
        <v>9</v>
      </c>
      <c r="BQ43" s="101">
        <v>17</v>
      </c>
      <c r="BR43" s="101">
        <v>17</v>
      </c>
      <c r="BS43" s="101">
        <v>34</v>
      </c>
      <c r="BT43" s="101">
        <v>51</v>
      </c>
      <c r="BU43" s="101">
        <v>17</v>
      </c>
      <c r="BV43" s="101">
        <v>17</v>
      </c>
      <c r="BW43" s="101">
        <v>20</v>
      </c>
      <c r="BX43" s="101">
        <v>16</v>
      </c>
      <c r="BY43" s="101">
        <v>36</v>
      </c>
      <c r="BZ43" s="101">
        <v>54</v>
      </c>
      <c r="CA43" s="101">
        <v>18</v>
      </c>
      <c r="CB43" s="101">
        <v>18</v>
      </c>
      <c r="CC43" s="101">
        <v>18</v>
      </c>
      <c r="CD43" s="101">
        <v>16</v>
      </c>
      <c r="CE43" s="101">
        <v>34</v>
      </c>
      <c r="CF43" s="101">
        <v>48</v>
      </c>
      <c r="CG43" s="101">
        <v>16.4</v>
      </c>
      <c r="CH43" s="101">
        <v>16.4</v>
      </c>
      <c r="CI43" s="97">
        <v>258.5333333333333</v>
      </c>
      <c r="CJ43" s="97">
        <v>9.233333333333333</v>
      </c>
      <c r="CK43" s="103">
        <f t="shared" si="0"/>
        <v>130</v>
      </c>
    </row>
    <row r="44" spans="3:89" ht="5.25">
      <c r="C44" s="103">
        <v>36</v>
      </c>
      <c r="D44" s="113" t="s">
        <v>113</v>
      </c>
      <c r="E44" s="101">
        <v>18</v>
      </c>
      <c r="F44" s="101">
        <v>6</v>
      </c>
      <c r="G44" s="101">
        <v>10</v>
      </c>
      <c r="H44" s="101">
        <v>22.666666666666668</v>
      </c>
      <c r="I44" s="101">
        <v>39</v>
      </c>
      <c r="J44" s="101">
        <v>12.333333333333334</v>
      </c>
      <c r="K44" s="101">
        <v>61.66666666666667</v>
      </c>
      <c r="L44" s="101">
        <v>15</v>
      </c>
      <c r="M44" s="101">
        <v>14</v>
      </c>
      <c r="N44" s="101">
        <v>14</v>
      </c>
      <c r="O44" s="101">
        <v>28.666666666666668</v>
      </c>
      <c r="P44" s="101">
        <v>40.5</v>
      </c>
      <c r="Q44" s="101">
        <v>13.833333333333334</v>
      </c>
      <c r="R44" s="101">
        <v>41.5</v>
      </c>
      <c r="S44" s="101">
        <v>16</v>
      </c>
      <c r="T44" s="101">
        <v>17.5</v>
      </c>
      <c r="U44" s="101">
        <v>13.5</v>
      </c>
      <c r="V44" s="101">
        <v>31.333333333333332</v>
      </c>
      <c r="W44" s="101">
        <v>52.5</v>
      </c>
      <c r="X44" s="101">
        <v>16.766666666666666</v>
      </c>
      <c r="Y44" s="101">
        <v>33.53333333333333</v>
      </c>
      <c r="Z44" s="101">
        <v>18</v>
      </c>
      <c r="AA44" s="101">
        <v>10</v>
      </c>
      <c r="AB44" s="101">
        <v>28</v>
      </c>
      <c r="AC44" s="101">
        <v>15</v>
      </c>
      <c r="AD44" s="101">
        <v>8.6</v>
      </c>
      <c r="AE44" s="101">
        <v>17.2</v>
      </c>
      <c r="AF44" s="101">
        <v>14</v>
      </c>
      <c r="AG44" s="101">
        <v>16</v>
      </c>
      <c r="AH44" s="101">
        <v>30</v>
      </c>
      <c r="AI44" s="101">
        <v>18</v>
      </c>
      <c r="AJ44" s="101">
        <v>9.6</v>
      </c>
      <c r="AK44" s="101">
        <v>9.6</v>
      </c>
      <c r="AL44" s="101">
        <v>13</v>
      </c>
      <c r="AM44" s="101">
        <v>13</v>
      </c>
      <c r="AN44" s="101">
        <v>26</v>
      </c>
      <c r="AO44" s="101">
        <v>15</v>
      </c>
      <c r="AP44" s="101">
        <v>8.2</v>
      </c>
      <c r="AQ44" s="101">
        <v>24.599999999999998</v>
      </c>
      <c r="AR44" s="101">
        <v>10</v>
      </c>
      <c r="AS44" s="101">
        <v>10</v>
      </c>
      <c r="AT44" s="101">
        <v>10</v>
      </c>
      <c r="AU44" s="101">
        <v>20</v>
      </c>
      <c r="AV44" s="101">
        <v>12</v>
      </c>
      <c r="AW44" s="101">
        <v>6.4</v>
      </c>
      <c r="AX44" s="101">
        <v>25.6</v>
      </c>
      <c r="AY44" s="101">
        <v>14</v>
      </c>
      <c r="AZ44" s="101">
        <v>13.5</v>
      </c>
      <c r="BA44" s="101">
        <v>27.5</v>
      </c>
      <c r="BB44" s="101">
        <v>42</v>
      </c>
      <c r="BC44" s="101">
        <v>13.9</v>
      </c>
      <c r="BD44" s="101">
        <v>27.8</v>
      </c>
      <c r="BE44" s="101">
        <v>11</v>
      </c>
      <c r="BF44" s="101">
        <v>11</v>
      </c>
      <c r="BG44" s="101">
        <v>22</v>
      </c>
      <c r="BH44" s="101">
        <v>21</v>
      </c>
      <c r="BI44" s="101">
        <v>8.6</v>
      </c>
      <c r="BJ44" s="101">
        <v>17.2</v>
      </c>
      <c r="BK44" s="101">
        <v>19</v>
      </c>
      <c r="BL44" s="101">
        <v>19</v>
      </c>
      <c r="BM44" s="101">
        <v>38</v>
      </c>
      <c r="BN44" s="101">
        <v>48</v>
      </c>
      <c r="BO44" s="101">
        <v>17.2</v>
      </c>
      <c r="BP44" s="101">
        <v>17.2</v>
      </c>
      <c r="BQ44" s="101">
        <v>17</v>
      </c>
      <c r="BR44" s="101">
        <v>17</v>
      </c>
      <c r="BS44" s="101">
        <v>34</v>
      </c>
      <c r="BT44" s="101">
        <v>51</v>
      </c>
      <c r="BU44" s="101">
        <v>17</v>
      </c>
      <c r="BV44" s="101">
        <v>17</v>
      </c>
      <c r="BW44" s="101">
        <v>20</v>
      </c>
      <c r="BX44" s="101">
        <v>20</v>
      </c>
      <c r="BY44" s="101">
        <v>40</v>
      </c>
      <c r="BZ44" s="101">
        <v>60</v>
      </c>
      <c r="CA44" s="101">
        <v>20</v>
      </c>
      <c r="CB44" s="101">
        <v>20</v>
      </c>
      <c r="CC44" s="101">
        <v>16</v>
      </c>
      <c r="CD44" s="101">
        <v>16</v>
      </c>
      <c r="CE44" s="101">
        <v>32</v>
      </c>
      <c r="CF44" s="101">
        <v>32</v>
      </c>
      <c r="CG44" s="101">
        <v>12.8</v>
      </c>
      <c r="CH44" s="101">
        <v>12.8</v>
      </c>
      <c r="CI44" s="97">
        <v>325.7</v>
      </c>
      <c r="CJ44" s="97">
        <v>11.632142857142856</v>
      </c>
      <c r="CK44" s="103">
        <f t="shared" si="0"/>
        <v>66</v>
      </c>
    </row>
    <row r="45" spans="3:89" ht="5.25">
      <c r="C45" s="103">
        <v>37</v>
      </c>
      <c r="D45" s="113" t="s">
        <v>134</v>
      </c>
      <c r="E45" s="101">
        <v>16</v>
      </c>
      <c r="F45" s="101">
        <v>8</v>
      </c>
      <c r="G45" s="101">
        <v>8</v>
      </c>
      <c r="H45" s="101">
        <v>21.333333333333332</v>
      </c>
      <c r="I45" s="101">
        <v>30</v>
      </c>
      <c r="J45" s="101">
        <v>10.266666666666666</v>
      </c>
      <c r="K45" s="101">
        <v>51.33333333333333</v>
      </c>
      <c r="L45" s="101">
        <v>9</v>
      </c>
      <c r="M45" s="101">
        <v>3.5</v>
      </c>
      <c r="N45" s="101">
        <v>5</v>
      </c>
      <c r="O45" s="101">
        <v>11.666666666666666</v>
      </c>
      <c r="P45" s="101">
        <v>12</v>
      </c>
      <c r="Q45" s="101">
        <v>4.7333333333333325</v>
      </c>
      <c r="R45" s="101">
        <v>14.199999999999998</v>
      </c>
      <c r="S45" s="101">
        <v>14</v>
      </c>
      <c r="T45" s="101">
        <v>12</v>
      </c>
      <c r="U45" s="101">
        <v>4</v>
      </c>
      <c r="V45" s="101">
        <v>20</v>
      </c>
      <c r="W45" s="101">
        <v>7.5</v>
      </c>
      <c r="X45" s="101">
        <v>5.5</v>
      </c>
      <c r="Y45" s="101">
        <v>11</v>
      </c>
      <c r="Z45" s="101">
        <v>18</v>
      </c>
      <c r="AA45" s="101">
        <v>11</v>
      </c>
      <c r="AB45" s="101">
        <v>29</v>
      </c>
      <c r="AC45" s="101">
        <v>36</v>
      </c>
      <c r="AD45" s="101">
        <v>13</v>
      </c>
      <c r="AE45" s="101">
        <v>26</v>
      </c>
      <c r="AF45" s="101">
        <v>16</v>
      </c>
      <c r="AG45" s="101">
        <v>15</v>
      </c>
      <c r="AH45" s="101">
        <v>31</v>
      </c>
      <c r="AI45" s="101">
        <v>22.5</v>
      </c>
      <c r="AJ45" s="101">
        <v>10.7</v>
      </c>
      <c r="AK45" s="101">
        <v>10.7</v>
      </c>
      <c r="AL45" s="101">
        <v>14</v>
      </c>
      <c r="AM45" s="101">
        <v>14</v>
      </c>
      <c r="AN45" s="101">
        <v>28</v>
      </c>
      <c r="AO45" s="101">
        <v>42</v>
      </c>
      <c r="AP45" s="101">
        <v>14</v>
      </c>
      <c r="AQ45" s="101">
        <v>42</v>
      </c>
      <c r="AR45" s="101">
        <v>14</v>
      </c>
      <c r="AS45" s="101">
        <v>14</v>
      </c>
      <c r="AT45" s="101">
        <v>12</v>
      </c>
      <c r="AU45" s="101">
        <v>26.666666666666668</v>
      </c>
      <c r="AV45" s="101">
        <v>12</v>
      </c>
      <c r="AW45" s="101">
        <v>7.733333333333334</v>
      </c>
      <c r="AX45" s="101">
        <v>30.933333333333337</v>
      </c>
      <c r="AY45" s="101">
        <v>14</v>
      </c>
      <c r="AZ45" s="101">
        <v>13.5</v>
      </c>
      <c r="BA45" s="101">
        <v>27.5</v>
      </c>
      <c r="BB45" s="101">
        <v>42</v>
      </c>
      <c r="BC45" s="101">
        <v>13.9</v>
      </c>
      <c r="BD45" s="101">
        <v>27.8</v>
      </c>
      <c r="BE45" s="101">
        <v>18</v>
      </c>
      <c r="BF45" s="101">
        <v>17</v>
      </c>
      <c r="BG45" s="101">
        <v>35</v>
      </c>
      <c r="BH45" s="101">
        <v>45</v>
      </c>
      <c r="BI45" s="101">
        <v>16</v>
      </c>
      <c r="BJ45" s="101">
        <v>32</v>
      </c>
      <c r="BK45" s="101">
        <v>14</v>
      </c>
      <c r="BL45" s="101">
        <v>11</v>
      </c>
      <c r="BM45" s="101">
        <v>25</v>
      </c>
      <c r="BN45" s="101">
        <v>6</v>
      </c>
      <c r="BO45" s="101">
        <v>6.2</v>
      </c>
      <c r="BP45" s="101">
        <v>6.2</v>
      </c>
      <c r="BQ45" s="101">
        <v>17</v>
      </c>
      <c r="BR45" s="101">
        <v>17</v>
      </c>
      <c r="BS45" s="101">
        <v>34</v>
      </c>
      <c r="BT45" s="101">
        <v>51</v>
      </c>
      <c r="BU45" s="101">
        <v>17</v>
      </c>
      <c r="BV45" s="101">
        <v>17</v>
      </c>
      <c r="BW45" s="101">
        <v>20</v>
      </c>
      <c r="BX45" s="101">
        <v>16</v>
      </c>
      <c r="BY45" s="101">
        <v>36</v>
      </c>
      <c r="BZ45" s="101">
        <v>54</v>
      </c>
      <c r="CA45" s="101">
        <v>18</v>
      </c>
      <c r="CB45" s="101">
        <v>18</v>
      </c>
      <c r="CC45" s="101">
        <v>18</v>
      </c>
      <c r="CD45" s="101">
        <v>16</v>
      </c>
      <c r="CE45" s="101">
        <v>34</v>
      </c>
      <c r="CF45" s="101">
        <v>48</v>
      </c>
      <c r="CG45" s="101">
        <v>16.4</v>
      </c>
      <c r="CH45" s="101">
        <v>16.4</v>
      </c>
      <c r="CI45" s="97">
        <v>303.5666666666666</v>
      </c>
      <c r="CJ45" s="97">
        <v>10.841666666666665</v>
      </c>
      <c r="CK45" s="103">
        <f t="shared" si="0"/>
        <v>87</v>
      </c>
    </row>
    <row r="46" spans="3:89" ht="5.25">
      <c r="C46" s="103">
        <v>38</v>
      </c>
      <c r="D46" s="113" t="s">
        <v>127</v>
      </c>
      <c r="E46" s="101">
        <v>18</v>
      </c>
      <c r="F46" s="101">
        <v>8</v>
      </c>
      <c r="G46" s="101">
        <v>8</v>
      </c>
      <c r="H46" s="101">
        <v>22.666666666666668</v>
      </c>
      <c r="I46" s="101">
        <v>36</v>
      </c>
      <c r="J46" s="101">
        <v>11.733333333333334</v>
      </c>
      <c r="K46" s="101">
        <v>58.66666666666667</v>
      </c>
      <c r="L46" s="101">
        <v>10</v>
      </c>
      <c r="M46" s="101">
        <v>7</v>
      </c>
      <c r="N46" s="101">
        <v>8</v>
      </c>
      <c r="O46" s="101">
        <v>16.666666666666668</v>
      </c>
      <c r="P46" s="101">
        <v>13.5</v>
      </c>
      <c r="Q46" s="101">
        <v>6.033333333333333</v>
      </c>
      <c r="R46" s="101">
        <v>18.1</v>
      </c>
      <c r="S46" s="101">
        <v>12</v>
      </c>
      <c r="T46" s="101">
        <v>6</v>
      </c>
      <c r="U46" s="101">
        <v>3.5</v>
      </c>
      <c r="V46" s="101">
        <v>14.333333333333334</v>
      </c>
      <c r="W46" s="101">
        <v>30</v>
      </c>
      <c r="X46" s="101">
        <v>8.866666666666667</v>
      </c>
      <c r="Y46" s="101">
        <v>17.733333333333334</v>
      </c>
      <c r="Z46" s="101">
        <v>18</v>
      </c>
      <c r="AA46" s="101">
        <v>15</v>
      </c>
      <c r="AB46" s="101">
        <v>33</v>
      </c>
      <c r="AC46" s="101">
        <v>39</v>
      </c>
      <c r="AD46" s="101">
        <v>14.4</v>
      </c>
      <c r="AE46" s="101">
        <v>28.8</v>
      </c>
      <c r="AF46" s="101">
        <v>15</v>
      </c>
      <c r="AG46" s="101">
        <v>15</v>
      </c>
      <c r="AH46" s="101">
        <v>30</v>
      </c>
      <c r="AI46" s="101">
        <v>54</v>
      </c>
      <c r="AJ46" s="101">
        <v>16.8</v>
      </c>
      <c r="AK46" s="101">
        <v>16.8</v>
      </c>
      <c r="AL46" s="101">
        <v>17</v>
      </c>
      <c r="AM46" s="101">
        <v>17</v>
      </c>
      <c r="AN46" s="101">
        <v>34</v>
      </c>
      <c r="AO46" s="101">
        <v>48</v>
      </c>
      <c r="AP46" s="101">
        <v>16.4</v>
      </c>
      <c r="AQ46" s="101">
        <v>49.199999999999996</v>
      </c>
      <c r="AR46" s="101">
        <v>10</v>
      </c>
      <c r="AS46" s="101">
        <v>10</v>
      </c>
      <c r="AT46" s="101">
        <v>10</v>
      </c>
      <c r="AU46" s="101">
        <v>20</v>
      </c>
      <c r="AV46" s="101">
        <v>12</v>
      </c>
      <c r="AW46" s="101">
        <v>6.4</v>
      </c>
      <c r="AX46" s="101">
        <v>25.6</v>
      </c>
      <c r="AY46" s="101">
        <v>13</v>
      </c>
      <c r="AZ46" s="101">
        <v>12</v>
      </c>
      <c r="BA46" s="101">
        <v>25</v>
      </c>
      <c r="BB46" s="101">
        <v>21</v>
      </c>
      <c r="BC46" s="101">
        <v>9.2</v>
      </c>
      <c r="BD46" s="101">
        <v>18.4</v>
      </c>
      <c r="BE46" s="101">
        <v>11</v>
      </c>
      <c r="BF46" s="101">
        <v>10</v>
      </c>
      <c r="BG46" s="101">
        <v>21</v>
      </c>
      <c r="BH46" s="101">
        <v>18</v>
      </c>
      <c r="BI46" s="101">
        <v>7.8</v>
      </c>
      <c r="BJ46" s="101">
        <v>15.6</v>
      </c>
      <c r="BK46" s="101">
        <v>15</v>
      </c>
      <c r="BL46" s="101">
        <v>15</v>
      </c>
      <c r="BM46" s="101">
        <v>30</v>
      </c>
      <c r="BN46" s="101">
        <v>45</v>
      </c>
      <c r="BO46" s="101">
        <v>15</v>
      </c>
      <c r="BP46" s="101">
        <v>15</v>
      </c>
      <c r="BQ46" s="101">
        <v>16</v>
      </c>
      <c r="BR46" s="101">
        <v>16</v>
      </c>
      <c r="BS46" s="101">
        <v>32</v>
      </c>
      <c r="BT46" s="101">
        <v>48</v>
      </c>
      <c r="BU46" s="101">
        <v>16</v>
      </c>
      <c r="BV46" s="101">
        <v>16</v>
      </c>
      <c r="BW46" s="101">
        <v>18</v>
      </c>
      <c r="BX46" s="101">
        <v>16</v>
      </c>
      <c r="BY46" s="101">
        <v>34</v>
      </c>
      <c r="BZ46" s="101">
        <v>51</v>
      </c>
      <c r="CA46" s="101">
        <v>17</v>
      </c>
      <c r="CB46" s="101">
        <v>17</v>
      </c>
      <c r="CC46" s="101">
        <v>16</v>
      </c>
      <c r="CD46" s="101">
        <v>16</v>
      </c>
      <c r="CE46" s="101">
        <v>32</v>
      </c>
      <c r="CF46" s="101">
        <v>48</v>
      </c>
      <c r="CG46" s="101">
        <v>16</v>
      </c>
      <c r="CH46" s="101">
        <v>16</v>
      </c>
      <c r="CI46" s="97">
        <v>312.9</v>
      </c>
      <c r="CJ46" s="97">
        <v>11.174999999999999</v>
      </c>
      <c r="CK46" s="103">
        <f t="shared" si="0"/>
        <v>80</v>
      </c>
    </row>
    <row r="47" spans="3:89" ht="5.25">
      <c r="C47" s="103">
        <v>39</v>
      </c>
      <c r="D47" s="113" t="s">
        <v>180</v>
      </c>
      <c r="E47" s="101">
        <v>16</v>
      </c>
      <c r="F47" s="101">
        <v>6</v>
      </c>
      <c r="G47" s="101">
        <v>8</v>
      </c>
      <c r="H47" s="101">
        <v>20</v>
      </c>
      <c r="I47" s="101">
        <v>21</v>
      </c>
      <c r="J47" s="101">
        <v>8.2</v>
      </c>
      <c r="K47" s="101">
        <v>41</v>
      </c>
      <c r="L47" s="101">
        <v>9</v>
      </c>
      <c r="M47" s="101">
        <v>9</v>
      </c>
      <c r="N47" s="101">
        <v>9</v>
      </c>
      <c r="O47" s="101">
        <v>18</v>
      </c>
      <c r="P47" s="101">
        <v>18</v>
      </c>
      <c r="Q47" s="101">
        <v>7.2</v>
      </c>
      <c r="R47" s="101">
        <v>21.6</v>
      </c>
      <c r="S47" s="101">
        <v>9</v>
      </c>
      <c r="T47" s="101">
        <v>10</v>
      </c>
      <c r="U47" s="101">
        <v>10</v>
      </c>
      <c r="V47" s="101">
        <v>19.333333333333332</v>
      </c>
      <c r="W47" s="101">
        <v>16.5</v>
      </c>
      <c r="X47" s="101">
        <v>7.166666666666666</v>
      </c>
      <c r="Y47" s="101">
        <v>14.333333333333332</v>
      </c>
      <c r="Z47" s="101">
        <v>16</v>
      </c>
      <c r="AA47" s="101">
        <v>10</v>
      </c>
      <c r="AB47" s="101">
        <v>26</v>
      </c>
      <c r="AC47" s="101">
        <v>33</v>
      </c>
      <c r="AD47" s="101">
        <v>11.8</v>
      </c>
      <c r="AE47" s="101">
        <v>23.6</v>
      </c>
      <c r="AF47" s="101">
        <v>16</v>
      </c>
      <c r="AG47" s="101">
        <v>16</v>
      </c>
      <c r="AH47" s="101">
        <v>32</v>
      </c>
      <c r="AI47" s="101">
        <v>32</v>
      </c>
      <c r="AJ47" s="101">
        <v>12.8</v>
      </c>
      <c r="AK47" s="101">
        <v>12.8</v>
      </c>
      <c r="AL47" s="101">
        <v>16</v>
      </c>
      <c r="AM47" s="101">
        <v>16</v>
      </c>
      <c r="AN47" s="101">
        <v>32</v>
      </c>
      <c r="AO47" s="101">
        <v>12</v>
      </c>
      <c r="AP47" s="101">
        <v>8.8</v>
      </c>
      <c r="AQ47" s="101">
        <v>26.400000000000002</v>
      </c>
      <c r="AR47" s="101">
        <v>10</v>
      </c>
      <c r="AS47" s="101">
        <v>10</v>
      </c>
      <c r="AT47" s="101">
        <v>13</v>
      </c>
      <c r="AU47" s="101">
        <v>22</v>
      </c>
      <c r="AV47" s="101">
        <v>6</v>
      </c>
      <c r="AW47" s="101">
        <v>5.6</v>
      </c>
      <c r="AX47" s="101">
        <v>22.4</v>
      </c>
      <c r="AY47" s="101">
        <v>13</v>
      </c>
      <c r="AZ47" s="101">
        <v>13.5</v>
      </c>
      <c r="BA47" s="101">
        <v>26.5</v>
      </c>
      <c r="BB47" s="101">
        <v>30</v>
      </c>
      <c r="BC47" s="101">
        <v>11.3</v>
      </c>
      <c r="BD47" s="101">
        <v>22.6</v>
      </c>
      <c r="BE47" s="101">
        <v>10</v>
      </c>
      <c r="BF47" s="101">
        <v>10</v>
      </c>
      <c r="BG47" s="101">
        <v>20</v>
      </c>
      <c r="BH47" s="101">
        <v>3</v>
      </c>
      <c r="BI47" s="101">
        <v>4.6</v>
      </c>
      <c r="BJ47" s="101">
        <v>9.2</v>
      </c>
      <c r="BK47" s="101">
        <v>15</v>
      </c>
      <c r="BL47" s="101">
        <v>14</v>
      </c>
      <c r="BM47" s="101">
        <v>29</v>
      </c>
      <c r="BN47" s="101">
        <v>18</v>
      </c>
      <c r="BO47" s="101">
        <v>9.4</v>
      </c>
      <c r="BP47" s="101">
        <v>9.4</v>
      </c>
      <c r="BQ47" s="101">
        <v>16</v>
      </c>
      <c r="BR47" s="101">
        <v>16</v>
      </c>
      <c r="BS47" s="101">
        <v>32</v>
      </c>
      <c r="BT47" s="101">
        <v>48</v>
      </c>
      <c r="BU47" s="101">
        <v>16</v>
      </c>
      <c r="BV47" s="101">
        <v>16</v>
      </c>
      <c r="BW47" s="101">
        <v>20</v>
      </c>
      <c r="BX47" s="101">
        <v>16</v>
      </c>
      <c r="BY47" s="101">
        <v>36</v>
      </c>
      <c r="BZ47" s="101">
        <v>54</v>
      </c>
      <c r="CA47" s="101">
        <v>18</v>
      </c>
      <c r="CB47" s="101">
        <v>18</v>
      </c>
      <c r="CC47" s="101">
        <v>18</v>
      </c>
      <c r="CD47" s="101">
        <v>18</v>
      </c>
      <c r="CE47" s="101">
        <v>36</v>
      </c>
      <c r="CF47" s="101">
        <v>51</v>
      </c>
      <c r="CG47" s="101">
        <v>17.4</v>
      </c>
      <c r="CH47" s="101">
        <v>17.4</v>
      </c>
      <c r="CI47" s="97">
        <v>254.73333333333335</v>
      </c>
      <c r="CJ47" s="97">
        <v>9.097619047619048</v>
      </c>
      <c r="CK47" s="103">
        <f t="shared" si="0"/>
        <v>133</v>
      </c>
    </row>
    <row r="48" spans="3:89" ht="5.25">
      <c r="C48" s="103">
        <v>40</v>
      </c>
      <c r="D48" s="113" t="s">
        <v>149</v>
      </c>
      <c r="E48" s="101">
        <v>16</v>
      </c>
      <c r="F48" s="101">
        <v>8</v>
      </c>
      <c r="G48" s="101">
        <v>10</v>
      </c>
      <c r="H48" s="101">
        <v>22.666666666666668</v>
      </c>
      <c r="I48" s="101">
        <v>33</v>
      </c>
      <c r="J48" s="101">
        <v>11.133333333333335</v>
      </c>
      <c r="K48" s="101">
        <v>55.66666666666667</v>
      </c>
      <c r="L48" s="101">
        <v>12</v>
      </c>
      <c r="M48" s="101">
        <v>8</v>
      </c>
      <c r="N48" s="101">
        <v>11</v>
      </c>
      <c r="O48" s="101">
        <v>20.666666666666668</v>
      </c>
      <c r="P48" s="101">
        <v>31</v>
      </c>
      <c r="Q48" s="101">
        <v>10.333333333333334</v>
      </c>
      <c r="R48" s="101">
        <v>31</v>
      </c>
      <c r="S48" s="101">
        <v>13</v>
      </c>
      <c r="T48" s="101">
        <v>8.5</v>
      </c>
      <c r="U48" s="101">
        <v>6.5</v>
      </c>
      <c r="V48" s="101">
        <v>18.666666666666668</v>
      </c>
      <c r="W48" s="101">
        <v>15</v>
      </c>
      <c r="X48" s="101">
        <v>6.733333333333334</v>
      </c>
      <c r="Y48" s="101">
        <v>13.466666666666669</v>
      </c>
      <c r="Z48" s="101">
        <v>18</v>
      </c>
      <c r="AA48" s="101">
        <v>6</v>
      </c>
      <c r="AB48" s="101">
        <v>24</v>
      </c>
      <c r="AC48" s="101">
        <v>30</v>
      </c>
      <c r="AD48" s="101">
        <v>10.8</v>
      </c>
      <c r="AE48" s="101">
        <v>21.6</v>
      </c>
      <c r="AF48" s="101">
        <v>12</v>
      </c>
      <c r="AG48" s="101">
        <v>14</v>
      </c>
      <c r="AH48" s="101">
        <v>26</v>
      </c>
      <c r="AI48" s="101">
        <v>31.5</v>
      </c>
      <c r="AJ48" s="101">
        <v>11.5</v>
      </c>
      <c r="AK48" s="101">
        <v>11.5</v>
      </c>
      <c r="AL48" s="101">
        <v>12</v>
      </c>
      <c r="AM48" s="101">
        <v>12</v>
      </c>
      <c r="AN48" s="101">
        <v>24</v>
      </c>
      <c r="AO48" s="101">
        <v>24</v>
      </c>
      <c r="AP48" s="101">
        <v>9.6</v>
      </c>
      <c r="AQ48" s="101">
        <v>28.799999999999997</v>
      </c>
      <c r="AR48" s="101">
        <v>10</v>
      </c>
      <c r="AS48" s="101">
        <v>11</v>
      </c>
      <c r="AT48" s="101">
        <v>10</v>
      </c>
      <c r="AU48" s="101">
        <v>20.666666666666668</v>
      </c>
      <c r="AV48" s="101">
        <v>18</v>
      </c>
      <c r="AW48" s="101">
        <v>7.733333333333334</v>
      </c>
      <c r="AX48" s="101">
        <v>30.933333333333337</v>
      </c>
      <c r="AY48" s="101">
        <v>15</v>
      </c>
      <c r="AZ48" s="101">
        <v>15</v>
      </c>
      <c r="BA48" s="101">
        <v>30</v>
      </c>
      <c r="BB48" s="101">
        <v>15</v>
      </c>
      <c r="BC48" s="101">
        <v>9</v>
      </c>
      <c r="BD48" s="101">
        <v>18</v>
      </c>
      <c r="BE48" s="101">
        <v>11</v>
      </c>
      <c r="BF48" s="101">
        <v>11</v>
      </c>
      <c r="BG48" s="101">
        <v>22</v>
      </c>
      <c r="BH48" s="101">
        <v>15</v>
      </c>
      <c r="BI48" s="101">
        <v>7.4</v>
      </c>
      <c r="BJ48" s="101">
        <v>14.8</v>
      </c>
      <c r="BK48" s="101">
        <v>14</v>
      </c>
      <c r="BL48" s="101">
        <v>13</v>
      </c>
      <c r="BM48" s="101">
        <v>27</v>
      </c>
      <c r="BN48" s="101">
        <v>33</v>
      </c>
      <c r="BO48" s="101">
        <v>12</v>
      </c>
      <c r="BP48" s="101">
        <v>12</v>
      </c>
      <c r="BQ48" s="101">
        <v>18</v>
      </c>
      <c r="BR48" s="101">
        <v>18</v>
      </c>
      <c r="BS48" s="101">
        <v>36</v>
      </c>
      <c r="BT48" s="101">
        <v>54</v>
      </c>
      <c r="BU48" s="101">
        <v>18</v>
      </c>
      <c r="BV48" s="101">
        <v>18</v>
      </c>
      <c r="BW48" s="101">
        <v>15</v>
      </c>
      <c r="BX48" s="101">
        <v>19</v>
      </c>
      <c r="BY48" s="101">
        <v>34</v>
      </c>
      <c r="BZ48" s="101">
        <v>51</v>
      </c>
      <c r="CA48" s="101">
        <v>17</v>
      </c>
      <c r="CB48" s="101">
        <v>17</v>
      </c>
      <c r="CC48" s="101">
        <v>18</v>
      </c>
      <c r="CD48" s="101">
        <v>18</v>
      </c>
      <c r="CE48" s="101">
        <v>36</v>
      </c>
      <c r="CF48" s="101">
        <v>54</v>
      </c>
      <c r="CG48" s="101">
        <v>18</v>
      </c>
      <c r="CH48" s="101">
        <v>18</v>
      </c>
      <c r="CI48" s="97">
        <v>290.76666666666665</v>
      </c>
      <c r="CJ48" s="97">
        <v>10.38452380952381</v>
      </c>
      <c r="CK48" s="103">
        <f t="shared" si="0"/>
        <v>102</v>
      </c>
    </row>
    <row r="49" spans="3:89" ht="5.25">
      <c r="C49" s="103">
        <v>41</v>
      </c>
      <c r="D49" s="113" t="s">
        <v>144</v>
      </c>
      <c r="E49" s="101">
        <v>18</v>
      </c>
      <c r="F49" s="101">
        <v>10</v>
      </c>
      <c r="G49" s="101">
        <v>11</v>
      </c>
      <c r="H49" s="101">
        <v>26</v>
      </c>
      <c r="I49" s="101">
        <v>30</v>
      </c>
      <c r="J49" s="101">
        <v>11.2</v>
      </c>
      <c r="K49" s="101">
        <v>56</v>
      </c>
      <c r="L49" s="101">
        <v>11</v>
      </c>
      <c r="M49" s="101">
        <v>8.5</v>
      </c>
      <c r="N49" s="101">
        <v>9</v>
      </c>
      <c r="O49" s="101">
        <v>19</v>
      </c>
      <c r="P49" s="101">
        <v>6</v>
      </c>
      <c r="Q49" s="101">
        <v>5</v>
      </c>
      <c r="R49" s="101">
        <v>15</v>
      </c>
      <c r="S49" s="101">
        <v>14</v>
      </c>
      <c r="T49" s="101">
        <v>13</v>
      </c>
      <c r="U49" s="101">
        <v>13</v>
      </c>
      <c r="V49" s="101">
        <v>26.666666666666668</v>
      </c>
      <c r="W49" s="101">
        <v>15</v>
      </c>
      <c r="X49" s="101">
        <v>8.333333333333334</v>
      </c>
      <c r="Y49" s="101">
        <v>16.666666666666668</v>
      </c>
      <c r="Z49" s="101">
        <v>16</v>
      </c>
      <c r="AA49" s="101">
        <v>10</v>
      </c>
      <c r="AB49" s="101">
        <v>26</v>
      </c>
      <c r="AC49" s="101">
        <v>42</v>
      </c>
      <c r="AD49" s="101">
        <v>13.6</v>
      </c>
      <c r="AE49" s="101">
        <v>27.2</v>
      </c>
      <c r="AF49" s="101">
        <v>16</v>
      </c>
      <c r="AG49" s="101">
        <v>14</v>
      </c>
      <c r="AH49" s="101">
        <v>30</v>
      </c>
      <c r="AI49" s="101">
        <v>36</v>
      </c>
      <c r="AJ49" s="101">
        <v>13.2</v>
      </c>
      <c r="AK49" s="101">
        <v>13.2</v>
      </c>
      <c r="AL49" s="101">
        <v>13</v>
      </c>
      <c r="AM49" s="101">
        <v>13</v>
      </c>
      <c r="AN49" s="101">
        <v>26</v>
      </c>
      <c r="AO49" s="101">
        <v>37.5</v>
      </c>
      <c r="AP49" s="101">
        <v>12.7</v>
      </c>
      <c r="AQ49" s="101">
        <v>38.099999999999994</v>
      </c>
      <c r="AR49" s="101">
        <v>10</v>
      </c>
      <c r="AS49" s="101">
        <v>11</v>
      </c>
      <c r="AT49" s="101">
        <v>11</v>
      </c>
      <c r="AU49" s="101">
        <v>21.333333333333332</v>
      </c>
      <c r="AV49" s="101">
        <v>15</v>
      </c>
      <c r="AW49" s="101">
        <v>7.266666666666666</v>
      </c>
      <c r="AX49" s="101">
        <v>29.066666666666663</v>
      </c>
      <c r="AY49" s="101">
        <v>15</v>
      </c>
      <c r="AZ49" s="101">
        <v>15</v>
      </c>
      <c r="BA49" s="101">
        <v>30</v>
      </c>
      <c r="BB49" s="101">
        <v>24</v>
      </c>
      <c r="BC49" s="101">
        <v>10.8</v>
      </c>
      <c r="BD49" s="101">
        <v>21.6</v>
      </c>
      <c r="BE49" s="101">
        <v>12</v>
      </c>
      <c r="BF49" s="101">
        <v>10</v>
      </c>
      <c r="BG49" s="101">
        <v>22</v>
      </c>
      <c r="BH49" s="101">
        <v>21</v>
      </c>
      <c r="BI49" s="101">
        <v>8.6</v>
      </c>
      <c r="BJ49" s="101">
        <v>17.2</v>
      </c>
      <c r="BK49" s="101">
        <v>14</v>
      </c>
      <c r="BL49" s="101">
        <v>13</v>
      </c>
      <c r="BM49" s="101">
        <v>27</v>
      </c>
      <c r="BN49" s="101">
        <v>18</v>
      </c>
      <c r="BO49" s="101">
        <v>9</v>
      </c>
      <c r="BP49" s="101">
        <v>9</v>
      </c>
      <c r="BQ49" s="101">
        <v>15</v>
      </c>
      <c r="BR49" s="101">
        <v>15</v>
      </c>
      <c r="BS49" s="101">
        <v>30</v>
      </c>
      <c r="BT49" s="101">
        <v>45</v>
      </c>
      <c r="BU49" s="101">
        <v>15</v>
      </c>
      <c r="BV49" s="101">
        <v>15</v>
      </c>
      <c r="BW49" s="101">
        <v>20</v>
      </c>
      <c r="BX49" s="101">
        <v>18</v>
      </c>
      <c r="BY49" s="101">
        <v>38</v>
      </c>
      <c r="BZ49" s="101">
        <v>57</v>
      </c>
      <c r="CA49" s="101">
        <v>19</v>
      </c>
      <c r="CB49" s="101">
        <v>19</v>
      </c>
      <c r="CC49" s="101">
        <v>18</v>
      </c>
      <c r="CD49" s="101">
        <v>16</v>
      </c>
      <c r="CE49" s="101">
        <v>34</v>
      </c>
      <c r="CF49" s="101">
        <v>51</v>
      </c>
      <c r="CG49" s="101">
        <v>17</v>
      </c>
      <c r="CH49" s="101">
        <v>17</v>
      </c>
      <c r="CI49" s="97">
        <v>294.0333333333333</v>
      </c>
      <c r="CJ49" s="97">
        <v>10.501190476190475</v>
      </c>
      <c r="CK49" s="103">
        <f t="shared" si="0"/>
        <v>97</v>
      </c>
    </row>
    <row r="50" spans="3:89" ht="5.25">
      <c r="C50" s="103">
        <v>42</v>
      </c>
      <c r="D50" s="113" t="s">
        <v>150</v>
      </c>
      <c r="E50" s="101">
        <v>16</v>
      </c>
      <c r="F50" s="101">
        <v>6</v>
      </c>
      <c r="G50" s="101">
        <v>8</v>
      </c>
      <c r="H50" s="101">
        <v>20</v>
      </c>
      <c r="I50" s="101">
        <v>30</v>
      </c>
      <c r="J50" s="101">
        <v>10</v>
      </c>
      <c r="K50" s="101">
        <v>50</v>
      </c>
      <c r="L50" s="101">
        <v>15</v>
      </c>
      <c r="M50" s="101">
        <v>14</v>
      </c>
      <c r="N50" s="101">
        <v>13</v>
      </c>
      <c r="O50" s="101">
        <v>28</v>
      </c>
      <c r="P50" s="101">
        <v>45</v>
      </c>
      <c r="Q50" s="101">
        <v>14.6</v>
      </c>
      <c r="R50" s="101">
        <v>43.8</v>
      </c>
      <c r="S50" s="101">
        <v>12</v>
      </c>
      <c r="T50" s="101">
        <v>9.5</v>
      </c>
      <c r="U50" s="101">
        <v>7.5</v>
      </c>
      <c r="V50" s="101">
        <v>19.333333333333332</v>
      </c>
      <c r="W50" s="101">
        <v>30</v>
      </c>
      <c r="X50" s="101">
        <v>9.866666666666665</v>
      </c>
      <c r="Y50" s="101">
        <v>19.73333333333333</v>
      </c>
      <c r="Z50" s="101">
        <v>18</v>
      </c>
      <c r="AA50" s="101">
        <v>6</v>
      </c>
      <c r="AB50" s="101">
        <v>24</v>
      </c>
      <c r="AC50" s="101">
        <v>42</v>
      </c>
      <c r="AD50" s="101">
        <v>13.2</v>
      </c>
      <c r="AE50" s="101">
        <v>26.4</v>
      </c>
      <c r="AF50" s="101">
        <v>15</v>
      </c>
      <c r="AG50" s="101">
        <v>16</v>
      </c>
      <c r="AH50" s="101">
        <v>31</v>
      </c>
      <c r="AI50" s="101">
        <v>34.5</v>
      </c>
      <c r="AJ50" s="101">
        <v>13.1</v>
      </c>
      <c r="AK50" s="101">
        <v>13.1</v>
      </c>
      <c r="AL50" s="101">
        <v>15</v>
      </c>
      <c r="AM50" s="101">
        <v>15</v>
      </c>
      <c r="AN50" s="101">
        <v>30</v>
      </c>
      <c r="AO50" s="101">
        <v>18</v>
      </c>
      <c r="AP50" s="101">
        <v>9.6</v>
      </c>
      <c r="AQ50" s="101">
        <v>28.799999999999997</v>
      </c>
      <c r="AR50" s="101">
        <v>10</v>
      </c>
      <c r="AS50" s="101">
        <v>10</v>
      </c>
      <c r="AT50" s="101">
        <v>10</v>
      </c>
      <c r="AU50" s="101">
        <v>20</v>
      </c>
      <c r="AV50" s="101">
        <v>3</v>
      </c>
      <c r="AW50" s="101">
        <v>4.6</v>
      </c>
      <c r="AX50" s="101">
        <v>18.4</v>
      </c>
      <c r="AY50" s="101">
        <v>12</v>
      </c>
      <c r="AZ50" s="101">
        <v>11</v>
      </c>
      <c r="BA50" s="101">
        <v>23</v>
      </c>
      <c r="BB50" s="101">
        <v>27</v>
      </c>
      <c r="BC50" s="101">
        <v>10</v>
      </c>
      <c r="BD50" s="101">
        <v>20</v>
      </c>
      <c r="BE50" s="101">
        <v>10</v>
      </c>
      <c r="BF50" s="101">
        <v>11</v>
      </c>
      <c r="BG50" s="101">
        <v>21</v>
      </c>
      <c r="BH50" s="101">
        <v>12</v>
      </c>
      <c r="BI50" s="101">
        <v>6.6</v>
      </c>
      <c r="BJ50" s="101">
        <v>13.2</v>
      </c>
      <c r="BK50" s="101">
        <v>14</v>
      </c>
      <c r="BL50" s="101">
        <v>13</v>
      </c>
      <c r="BM50" s="101">
        <v>27</v>
      </c>
      <c r="BN50" s="101">
        <v>9</v>
      </c>
      <c r="BO50" s="101">
        <v>7.2</v>
      </c>
      <c r="BP50" s="101">
        <v>7.2</v>
      </c>
      <c r="BQ50" s="101">
        <v>14</v>
      </c>
      <c r="BR50" s="101">
        <v>14</v>
      </c>
      <c r="BS50" s="101">
        <v>28</v>
      </c>
      <c r="BT50" s="101">
        <v>42</v>
      </c>
      <c r="BU50" s="101">
        <v>14</v>
      </c>
      <c r="BV50" s="101">
        <v>14</v>
      </c>
      <c r="BW50" s="101">
        <v>20</v>
      </c>
      <c r="BX50" s="101">
        <v>16</v>
      </c>
      <c r="BY50" s="101">
        <v>36</v>
      </c>
      <c r="BZ50" s="101">
        <v>54</v>
      </c>
      <c r="CA50" s="101">
        <v>18</v>
      </c>
      <c r="CB50" s="101">
        <v>18</v>
      </c>
      <c r="CC50" s="101">
        <v>18</v>
      </c>
      <c r="CD50" s="101">
        <v>16</v>
      </c>
      <c r="CE50" s="101">
        <v>34</v>
      </c>
      <c r="CF50" s="101">
        <v>54</v>
      </c>
      <c r="CG50" s="101">
        <v>17.6</v>
      </c>
      <c r="CH50" s="101">
        <v>17.6</v>
      </c>
      <c r="CI50" s="97">
        <v>290.23333333333335</v>
      </c>
      <c r="CJ50" s="97">
        <v>10.36547619047619</v>
      </c>
      <c r="CK50" s="103">
        <f t="shared" si="0"/>
        <v>103</v>
      </c>
    </row>
    <row r="51" spans="3:89" ht="5.25">
      <c r="C51" s="103">
        <v>43</v>
      </c>
      <c r="D51" s="113" t="s">
        <v>105</v>
      </c>
      <c r="E51" s="101">
        <v>16</v>
      </c>
      <c r="F51" s="101">
        <v>6</v>
      </c>
      <c r="G51" s="101">
        <v>8</v>
      </c>
      <c r="H51" s="101">
        <v>20</v>
      </c>
      <c r="I51" s="101">
        <v>39</v>
      </c>
      <c r="J51" s="101">
        <v>11.8</v>
      </c>
      <c r="K51" s="101">
        <v>59</v>
      </c>
      <c r="L51" s="101">
        <v>11</v>
      </c>
      <c r="M51" s="101">
        <v>6</v>
      </c>
      <c r="N51" s="101">
        <v>8</v>
      </c>
      <c r="O51" s="101">
        <v>16.666666666666668</v>
      </c>
      <c r="P51" s="101">
        <v>18</v>
      </c>
      <c r="Q51" s="101">
        <v>6.9333333333333345</v>
      </c>
      <c r="R51" s="101">
        <v>20.800000000000004</v>
      </c>
      <c r="S51" s="101">
        <v>13</v>
      </c>
      <c r="T51" s="101">
        <v>5</v>
      </c>
      <c r="U51" s="101">
        <v>5</v>
      </c>
      <c r="V51" s="101">
        <v>15.333333333333334</v>
      </c>
      <c r="W51" s="101">
        <v>39</v>
      </c>
      <c r="X51" s="101">
        <v>10.866666666666667</v>
      </c>
      <c r="Y51" s="101">
        <v>21.733333333333334</v>
      </c>
      <c r="Z51" s="101">
        <v>18</v>
      </c>
      <c r="AA51" s="101">
        <v>10</v>
      </c>
      <c r="AB51" s="101">
        <v>28</v>
      </c>
      <c r="AC51" s="101">
        <v>39</v>
      </c>
      <c r="AD51" s="101">
        <v>13.4</v>
      </c>
      <c r="AE51" s="101">
        <v>26.8</v>
      </c>
      <c r="AF51" s="101">
        <v>16</v>
      </c>
      <c r="AG51" s="101">
        <v>16</v>
      </c>
      <c r="AH51" s="101">
        <v>32</v>
      </c>
      <c r="AI51" s="101">
        <v>21</v>
      </c>
      <c r="AJ51" s="101">
        <v>10.6</v>
      </c>
      <c r="AK51" s="101">
        <v>10.6</v>
      </c>
      <c r="AL51" s="101">
        <v>15</v>
      </c>
      <c r="AM51" s="101">
        <v>15</v>
      </c>
      <c r="AN51" s="101">
        <v>30</v>
      </c>
      <c r="AO51" s="101">
        <v>48</v>
      </c>
      <c r="AP51" s="101">
        <v>15.6</v>
      </c>
      <c r="AQ51" s="101">
        <v>46.8</v>
      </c>
      <c r="AR51" s="101">
        <v>10</v>
      </c>
      <c r="AS51" s="101">
        <v>10</v>
      </c>
      <c r="AT51" s="101">
        <v>10</v>
      </c>
      <c r="AU51" s="101">
        <v>20</v>
      </c>
      <c r="AV51" s="101">
        <v>9</v>
      </c>
      <c r="AW51" s="101">
        <v>5.8</v>
      </c>
      <c r="AX51" s="101">
        <v>23.2</v>
      </c>
      <c r="AY51" s="101">
        <v>14</v>
      </c>
      <c r="AZ51" s="101">
        <v>14</v>
      </c>
      <c r="BA51" s="101">
        <v>28</v>
      </c>
      <c r="BB51" s="101">
        <v>48</v>
      </c>
      <c r="BC51" s="101">
        <v>15.2</v>
      </c>
      <c r="BD51" s="101">
        <v>30.4</v>
      </c>
      <c r="BE51" s="101">
        <v>14</v>
      </c>
      <c r="BF51" s="101">
        <v>14</v>
      </c>
      <c r="BG51" s="101">
        <v>28</v>
      </c>
      <c r="BH51" s="101">
        <v>36</v>
      </c>
      <c r="BI51" s="101">
        <v>12.8</v>
      </c>
      <c r="BJ51" s="101">
        <v>25.6</v>
      </c>
      <c r="BK51" s="101">
        <v>14</v>
      </c>
      <c r="BL51" s="101">
        <v>13</v>
      </c>
      <c r="BM51" s="101">
        <v>27</v>
      </c>
      <c r="BN51" s="101">
        <v>33</v>
      </c>
      <c r="BO51" s="101">
        <v>12</v>
      </c>
      <c r="BP51" s="101">
        <v>12</v>
      </c>
      <c r="BQ51" s="101">
        <v>19</v>
      </c>
      <c r="BR51" s="101">
        <v>19</v>
      </c>
      <c r="BS51" s="101">
        <v>38</v>
      </c>
      <c r="BT51" s="101">
        <v>57</v>
      </c>
      <c r="BU51" s="101">
        <v>19</v>
      </c>
      <c r="BV51" s="101">
        <v>19</v>
      </c>
      <c r="BW51" s="101">
        <v>20</v>
      </c>
      <c r="BX51" s="101">
        <v>18</v>
      </c>
      <c r="BY51" s="101">
        <v>38</v>
      </c>
      <c r="BZ51" s="101">
        <v>57</v>
      </c>
      <c r="CA51" s="101">
        <v>19</v>
      </c>
      <c r="CB51" s="101">
        <v>19</v>
      </c>
      <c r="CC51" s="101">
        <v>18</v>
      </c>
      <c r="CD51" s="101">
        <v>18</v>
      </c>
      <c r="CE51" s="101">
        <v>36</v>
      </c>
      <c r="CF51" s="101">
        <v>51</v>
      </c>
      <c r="CG51" s="101">
        <v>17.4</v>
      </c>
      <c r="CH51" s="101">
        <v>17.4</v>
      </c>
      <c r="CI51" s="97">
        <v>332.3333333333333</v>
      </c>
      <c r="CJ51" s="97">
        <v>11.869047619047619</v>
      </c>
      <c r="CK51" s="103">
        <f t="shared" si="0"/>
        <v>58</v>
      </c>
    </row>
    <row r="52" spans="3:89" ht="5.25">
      <c r="C52" s="103">
        <v>44</v>
      </c>
      <c r="D52" s="113" t="s">
        <v>57</v>
      </c>
      <c r="E52" s="102">
        <v>19</v>
      </c>
      <c r="F52" s="102">
        <v>18</v>
      </c>
      <c r="G52" s="102">
        <v>19</v>
      </c>
      <c r="H52" s="102">
        <v>37.333333333333336</v>
      </c>
      <c r="I52" s="102">
        <v>39</v>
      </c>
      <c r="J52" s="102">
        <v>15.26666666666667</v>
      </c>
      <c r="K52" s="102">
        <v>76.33333333333334</v>
      </c>
      <c r="L52" s="102">
        <v>17</v>
      </c>
      <c r="M52" s="102">
        <v>16</v>
      </c>
      <c r="N52" s="102">
        <v>17</v>
      </c>
      <c r="O52" s="102">
        <v>33.333333333333336</v>
      </c>
      <c r="P52" s="102">
        <v>48</v>
      </c>
      <c r="Q52" s="102">
        <v>16.26666666666667</v>
      </c>
      <c r="R52" s="102">
        <v>48.80000000000001</v>
      </c>
      <c r="S52" s="102">
        <v>18</v>
      </c>
      <c r="T52" s="102">
        <v>18</v>
      </c>
      <c r="U52" s="102">
        <v>9.5</v>
      </c>
      <c r="V52" s="102">
        <v>30.333333333333332</v>
      </c>
      <c r="W52" s="102">
        <v>45</v>
      </c>
      <c r="X52" s="102">
        <v>15.066666666666666</v>
      </c>
      <c r="Y52" s="102">
        <v>30.133333333333333</v>
      </c>
      <c r="Z52" s="102">
        <v>19</v>
      </c>
      <c r="AA52" s="102">
        <v>18</v>
      </c>
      <c r="AB52" s="102">
        <v>37</v>
      </c>
      <c r="AC52" s="102">
        <v>51</v>
      </c>
      <c r="AD52" s="102">
        <v>17.6</v>
      </c>
      <c r="AE52" s="102">
        <v>35.2</v>
      </c>
      <c r="AF52" s="102">
        <v>19</v>
      </c>
      <c r="AG52" s="102">
        <v>20</v>
      </c>
      <c r="AH52" s="102">
        <v>39</v>
      </c>
      <c r="AI52" s="102">
        <v>51</v>
      </c>
      <c r="AJ52" s="102">
        <v>18</v>
      </c>
      <c r="AK52" s="102">
        <v>18</v>
      </c>
      <c r="AL52" s="102">
        <v>20</v>
      </c>
      <c r="AM52" s="102">
        <v>20</v>
      </c>
      <c r="AN52" s="102">
        <v>40</v>
      </c>
      <c r="AO52" s="102">
        <v>45</v>
      </c>
      <c r="AP52" s="102">
        <v>17</v>
      </c>
      <c r="AQ52" s="102">
        <v>51</v>
      </c>
      <c r="AR52" s="102">
        <v>16</v>
      </c>
      <c r="AS52" s="102">
        <v>14</v>
      </c>
      <c r="AT52" s="102">
        <v>14</v>
      </c>
      <c r="AU52" s="102">
        <v>29.333333333333332</v>
      </c>
      <c r="AV52" s="102">
        <v>54</v>
      </c>
      <c r="AW52" s="102">
        <v>16.666666666666664</v>
      </c>
      <c r="AX52" s="102">
        <v>66.66666666666666</v>
      </c>
      <c r="AY52" s="102">
        <v>19</v>
      </c>
      <c r="AZ52" s="102">
        <v>18</v>
      </c>
      <c r="BA52" s="102">
        <v>37</v>
      </c>
      <c r="BB52" s="102">
        <v>42</v>
      </c>
      <c r="BC52" s="102">
        <v>15.8</v>
      </c>
      <c r="BD52" s="102">
        <v>31.6</v>
      </c>
      <c r="BE52" s="102">
        <v>14</v>
      </c>
      <c r="BF52" s="102">
        <v>13</v>
      </c>
      <c r="BG52" s="102">
        <v>27</v>
      </c>
      <c r="BH52" s="102">
        <v>36</v>
      </c>
      <c r="BI52" s="102">
        <v>12.6</v>
      </c>
      <c r="BJ52" s="102">
        <v>25.2</v>
      </c>
      <c r="BK52" s="102">
        <v>18</v>
      </c>
      <c r="BL52" s="102">
        <v>18</v>
      </c>
      <c r="BM52" s="102">
        <v>36</v>
      </c>
      <c r="BN52" s="102">
        <v>42</v>
      </c>
      <c r="BO52" s="102">
        <v>15.6</v>
      </c>
      <c r="BP52" s="102">
        <v>15.6</v>
      </c>
      <c r="BQ52" s="102">
        <v>20</v>
      </c>
      <c r="BR52" s="102">
        <v>20</v>
      </c>
      <c r="BS52" s="102">
        <v>40</v>
      </c>
      <c r="BT52" s="102">
        <v>60</v>
      </c>
      <c r="BU52" s="102">
        <v>20</v>
      </c>
      <c r="BV52" s="102">
        <v>20</v>
      </c>
      <c r="BW52" s="102">
        <v>20</v>
      </c>
      <c r="BX52" s="102">
        <v>20</v>
      </c>
      <c r="BY52" s="102">
        <v>40</v>
      </c>
      <c r="BZ52" s="102">
        <v>60</v>
      </c>
      <c r="CA52" s="102">
        <v>20</v>
      </c>
      <c r="CB52" s="102">
        <v>20</v>
      </c>
      <c r="CC52" s="102">
        <v>18</v>
      </c>
      <c r="CD52" s="102">
        <v>18</v>
      </c>
      <c r="CE52" s="102">
        <v>36</v>
      </c>
      <c r="CF52" s="102">
        <v>51</v>
      </c>
      <c r="CG52" s="102">
        <v>17.4</v>
      </c>
      <c r="CH52" s="102">
        <v>17.4</v>
      </c>
      <c r="CI52" s="99">
        <v>455.9333333333333</v>
      </c>
      <c r="CJ52" s="99">
        <v>16.28333333333333</v>
      </c>
      <c r="CK52" s="103">
        <f t="shared" si="0"/>
        <v>10</v>
      </c>
    </row>
    <row r="53" spans="3:89" ht="5.25">
      <c r="C53" s="103">
        <v>45</v>
      </c>
      <c r="D53" s="113" t="s">
        <v>76</v>
      </c>
      <c r="E53" s="102">
        <v>19</v>
      </c>
      <c r="F53" s="102">
        <v>13</v>
      </c>
      <c r="G53" s="102">
        <v>14</v>
      </c>
      <c r="H53" s="102">
        <v>30.666666666666668</v>
      </c>
      <c r="I53" s="102">
        <v>42</v>
      </c>
      <c r="J53" s="102">
        <v>14.533333333333335</v>
      </c>
      <c r="K53" s="102">
        <v>72.66666666666667</v>
      </c>
      <c r="L53" s="102">
        <v>10</v>
      </c>
      <c r="M53" s="102">
        <v>7.5</v>
      </c>
      <c r="N53" s="102">
        <v>8</v>
      </c>
      <c r="O53" s="102">
        <v>17</v>
      </c>
      <c r="P53" s="102">
        <v>13.5</v>
      </c>
      <c r="Q53" s="102">
        <v>6.1</v>
      </c>
      <c r="R53" s="102">
        <v>18.299999999999997</v>
      </c>
      <c r="S53" s="102">
        <v>14</v>
      </c>
      <c r="T53" s="102">
        <v>14.5</v>
      </c>
      <c r="U53" s="102">
        <v>8.6</v>
      </c>
      <c r="V53" s="102">
        <v>24.733333333333334</v>
      </c>
      <c r="W53" s="102">
        <v>40.5</v>
      </c>
      <c r="X53" s="102">
        <v>13.046666666666667</v>
      </c>
      <c r="Y53" s="102">
        <v>26.093333333333334</v>
      </c>
      <c r="Z53" s="102">
        <v>19</v>
      </c>
      <c r="AA53" s="102">
        <v>15</v>
      </c>
      <c r="AB53" s="102">
        <v>34</v>
      </c>
      <c r="AC53" s="102">
        <v>57</v>
      </c>
      <c r="AD53" s="102">
        <v>18.2</v>
      </c>
      <c r="AE53" s="102">
        <v>36.4</v>
      </c>
      <c r="AF53" s="102">
        <v>16</v>
      </c>
      <c r="AG53" s="102">
        <v>18</v>
      </c>
      <c r="AH53" s="102">
        <v>34</v>
      </c>
      <c r="AI53" s="102">
        <v>60</v>
      </c>
      <c r="AJ53" s="102">
        <v>18.8</v>
      </c>
      <c r="AK53" s="102">
        <v>18.8</v>
      </c>
      <c r="AL53" s="102">
        <v>14</v>
      </c>
      <c r="AM53" s="102">
        <v>14</v>
      </c>
      <c r="AN53" s="102">
        <v>28</v>
      </c>
      <c r="AO53" s="102">
        <v>54</v>
      </c>
      <c r="AP53" s="102">
        <v>16.4</v>
      </c>
      <c r="AQ53" s="102">
        <v>49.199999999999996</v>
      </c>
      <c r="AR53" s="102">
        <v>12</v>
      </c>
      <c r="AS53" s="102">
        <v>11</v>
      </c>
      <c r="AT53" s="102">
        <v>11</v>
      </c>
      <c r="AU53" s="102">
        <v>22.666666666666668</v>
      </c>
      <c r="AV53" s="102">
        <v>30</v>
      </c>
      <c r="AW53" s="102">
        <v>10.533333333333335</v>
      </c>
      <c r="AX53" s="102">
        <v>42.13333333333334</v>
      </c>
      <c r="AY53" s="102">
        <v>18</v>
      </c>
      <c r="AZ53" s="102">
        <v>17</v>
      </c>
      <c r="BA53" s="102">
        <v>35</v>
      </c>
      <c r="BB53" s="102">
        <v>30</v>
      </c>
      <c r="BC53" s="102">
        <v>13</v>
      </c>
      <c r="BD53" s="102">
        <v>26</v>
      </c>
      <c r="BE53" s="102">
        <v>15</v>
      </c>
      <c r="BF53" s="102">
        <v>15</v>
      </c>
      <c r="BG53" s="102">
        <v>30</v>
      </c>
      <c r="BH53" s="102">
        <v>39</v>
      </c>
      <c r="BI53" s="102">
        <v>13.8</v>
      </c>
      <c r="BJ53" s="102">
        <v>27.6</v>
      </c>
      <c r="BK53" s="102">
        <v>17</v>
      </c>
      <c r="BL53" s="102">
        <v>17</v>
      </c>
      <c r="BM53" s="102">
        <v>34</v>
      </c>
      <c r="BN53" s="102">
        <v>54</v>
      </c>
      <c r="BO53" s="102">
        <v>17.6</v>
      </c>
      <c r="BP53" s="102">
        <v>17.6</v>
      </c>
      <c r="BQ53" s="102">
        <v>17</v>
      </c>
      <c r="BR53" s="102">
        <v>17</v>
      </c>
      <c r="BS53" s="102">
        <v>34</v>
      </c>
      <c r="BT53" s="102">
        <v>51</v>
      </c>
      <c r="BU53" s="102">
        <v>17</v>
      </c>
      <c r="BV53" s="102">
        <v>17</v>
      </c>
      <c r="BW53" s="102">
        <v>18</v>
      </c>
      <c r="BX53" s="102">
        <v>20</v>
      </c>
      <c r="BY53" s="102">
        <v>38</v>
      </c>
      <c r="BZ53" s="102">
        <v>57</v>
      </c>
      <c r="CA53" s="102">
        <v>19</v>
      </c>
      <c r="CB53" s="102">
        <v>19</v>
      </c>
      <c r="CC53" s="102">
        <v>18</v>
      </c>
      <c r="CD53" s="102">
        <v>18</v>
      </c>
      <c r="CE53" s="102">
        <v>36</v>
      </c>
      <c r="CF53" s="102">
        <v>54</v>
      </c>
      <c r="CG53" s="102">
        <v>18</v>
      </c>
      <c r="CH53" s="102">
        <v>18</v>
      </c>
      <c r="CI53" s="99">
        <v>388.7933333333334</v>
      </c>
      <c r="CJ53" s="99">
        <v>13.885476190476194</v>
      </c>
      <c r="CK53" s="103">
        <f t="shared" si="0"/>
        <v>29</v>
      </c>
    </row>
    <row r="54" spans="3:89" ht="5.25">
      <c r="C54" s="103">
        <v>46</v>
      </c>
      <c r="D54" s="113" t="s">
        <v>123</v>
      </c>
      <c r="E54" s="102">
        <v>19</v>
      </c>
      <c r="F54" s="102">
        <v>4</v>
      </c>
      <c r="G54" s="102">
        <v>5</v>
      </c>
      <c r="H54" s="102">
        <v>18.666666666666668</v>
      </c>
      <c r="I54" s="102">
        <v>39</v>
      </c>
      <c r="J54" s="102">
        <v>11.533333333333335</v>
      </c>
      <c r="K54" s="102">
        <v>57.66666666666667</v>
      </c>
      <c r="L54" s="102">
        <v>11</v>
      </c>
      <c r="M54" s="102">
        <v>10</v>
      </c>
      <c r="N54" s="102">
        <v>10</v>
      </c>
      <c r="O54" s="102">
        <v>20.666666666666668</v>
      </c>
      <c r="P54" s="102">
        <v>15</v>
      </c>
      <c r="Q54" s="102">
        <v>7.133333333333335</v>
      </c>
      <c r="R54" s="102">
        <v>21.400000000000006</v>
      </c>
      <c r="S54" s="102">
        <v>15</v>
      </c>
      <c r="T54" s="102">
        <v>8</v>
      </c>
      <c r="U54" s="102">
        <v>10</v>
      </c>
      <c r="V54" s="102">
        <v>22</v>
      </c>
      <c r="W54" s="102">
        <v>33</v>
      </c>
      <c r="X54" s="102">
        <v>11</v>
      </c>
      <c r="Y54" s="102">
        <v>22</v>
      </c>
      <c r="Z54" s="102">
        <v>19</v>
      </c>
      <c r="AA54" s="102">
        <v>8</v>
      </c>
      <c r="AB54" s="102">
        <v>27</v>
      </c>
      <c r="AC54" s="102">
        <v>27</v>
      </c>
      <c r="AD54" s="102">
        <v>10.8</v>
      </c>
      <c r="AE54" s="102">
        <v>21.6</v>
      </c>
      <c r="AF54" s="102">
        <v>17</v>
      </c>
      <c r="AG54" s="102">
        <v>20</v>
      </c>
      <c r="AH54" s="102">
        <v>37</v>
      </c>
      <c r="AI54" s="102">
        <v>45</v>
      </c>
      <c r="AJ54" s="102">
        <v>16.4</v>
      </c>
      <c r="AK54" s="102">
        <v>16.4</v>
      </c>
      <c r="AL54" s="102">
        <v>18</v>
      </c>
      <c r="AM54" s="102">
        <v>18</v>
      </c>
      <c r="AN54" s="102">
        <v>36</v>
      </c>
      <c r="AO54" s="102">
        <v>30</v>
      </c>
      <c r="AP54" s="102">
        <v>13.2</v>
      </c>
      <c r="AQ54" s="102">
        <v>39.599999999999994</v>
      </c>
      <c r="AR54" s="102">
        <v>12</v>
      </c>
      <c r="AS54" s="102">
        <v>10</v>
      </c>
      <c r="AT54" s="102">
        <v>10</v>
      </c>
      <c r="AU54" s="102">
        <v>21.333333333333332</v>
      </c>
      <c r="AV54" s="102">
        <v>30</v>
      </c>
      <c r="AW54" s="102">
        <v>10.266666666666666</v>
      </c>
      <c r="AX54" s="102">
        <v>41.06666666666666</v>
      </c>
      <c r="AY54" s="102">
        <v>10</v>
      </c>
      <c r="AZ54" s="102">
        <v>13</v>
      </c>
      <c r="BA54" s="102">
        <v>23</v>
      </c>
      <c r="BB54" s="102">
        <v>30</v>
      </c>
      <c r="BC54" s="102">
        <v>10.6</v>
      </c>
      <c r="BD54" s="102">
        <v>21.2</v>
      </c>
      <c r="BE54" s="102">
        <v>10</v>
      </c>
      <c r="BF54" s="102">
        <v>10</v>
      </c>
      <c r="BG54" s="102">
        <v>20</v>
      </c>
      <c r="BH54" s="102">
        <v>9</v>
      </c>
      <c r="BI54" s="102">
        <v>5.8</v>
      </c>
      <c r="BJ54" s="102">
        <v>11.6</v>
      </c>
      <c r="BK54" s="102">
        <v>15</v>
      </c>
      <c r="BL54" s="102">
        <v>15</v>
      </c>
      <c r="BM54" s="102">
        <v>30</v>
      </c>
      <c r="BN54" s="102">
        <v>9</v>
      </c>
      <c r="BO54" s="102">
        <v>7.8</v>
      </c>
      <c r="BP54" s="102">
        <v>7.8</v>
      </c>
      <c r="BQ54" s="102">
        <v>18</v>
      </c>
      <c r="BR54" s="102">
        <v>18</v>
      </c>
      <c r="BS54" s="102">
        <v>36</v>
      </c>
      <c r="BT54" s="102">
        <v>54</v>
      </c>
      <c r="BU54" s="102">
        <v>18</v>
      </c>
      <c r="BV54" s="102">
        <v>18</v>
      </c>
      <c r="BW54" s="102">
        <v>20</v>
      </c>
      <c r="BX54" s="102">
        <v>20</v>
      </c>
      <c r="BY54" s="102">
        <v>40</v>
      </c>
      <c r="BZ54" s="102">
        <v>60</v>
      </c>
      <c r="CA54" s="102">
        <v>20</v>
      </c>
      <c r="CB54" s="102">
        <v>20</v>
      </c>
      <c r="CC54" s="102">
        <v>18</v>
      </c>
      <c r="CD54" s="102">
        <v>16</v>
      </c>
      <c r="CE54" s="102">
        <v>34</v>
      </c>
      <c r="CF54" s="102">
        <v>48</v>
      </c>
      <c r="CG54" s="102">
        <v>16.4</v>
      </c>
      <c r="CH54" s="102">
        <v>16.4</v>
      </c>
      <c r="CI54" s="99">
        <v>314.7333333333333</v>
      </c>
      <c r="CJ54" s="99">
        <v>11.240476190476189</v>
      </c>
      <c r="CK54" s="103">
        <f t="shared" si="0"/>
        <v>76</v>
      </c>
    </row>
    <row r="55" spans="3:89" ht="5.25">
      <c r="C55" s="103">
        <v>47</v>
      </c>
      <c r="D55" s="113" t="s">
        <v>118</v>
      </c>
      <c r="E55" s="102">
        <v>19</v>
      </c>
      <c r="F55" s="102">
        <v>10</v>
      </c>
      <c r="G55" s="102">
        <v>11</v>
      </c>
      <c r="H55" s="102">
        <v>26.666666666666668</v>
      </c>
      <c r="I55" s="102">
        <v>30</v>
      </c>
      <c r="J55" s="102">
        <v>11.333333333333334</v>
      </c>
      <c r="K55" s="102">
        <v>56.66666666666667</v>
      </c>
      <c r="L55" s="102">
        <v>10</v>
      </c>
      <c r="M55" s="102">
        <v>4</v>
      </c>
      <c r="N55" s="102">
        <v>4</v>
      </c>
      <c r="O55" s="102">
        <v>12</v>
      </c>
      <c r="P55" s="102">
        <v>10.5</v>
      </c>
      <c r="Q55" s="102">
        <v>4.5</v>
      </c>
      <c r="R55" s="102">
        <v>13.5</v>
      </c>
      <c r="S55" s="102">
        <v>13</v>
      </c>
      <c r="T55" s="102">
        <v>3</v>
      </c>
      <c r="U55" s="102">
        <v>4.5</v>
      </c>
      <c r="V55" s="102">
        <v>13.666666666666666</v>
      </c>
      <c r="W55" s="102">
        <v>10.5</v>
      </c>
      <c r="X55" s="102">
        <v>4.833333333333333</v>
      </c>
      <c r="Y55" s="102">
        <v>9.666666666666666</v>
      </c>
      <c r="Z55" s="102">
        <v>19</v>
      </c>
      <c r="AA55" s="102">
        <v>15</v>
      </c>
      <c r="AB55" s="102">
        <v>34</v>
      </c>
      <c r="AC55" s="102">
        <v>39</v>
      </c>
      <c r="AD55" s="102">
        <v>14.6</v>
      </c>
      <c r="AE55" s="102">
        <v>29.2</v>
      </c>
      <c r="AF55" s="102">
        <v>19</v>
      </c>
      <c r="AG55" s="102">
        <v>20</v>
      </c>
      <c r="AH55" s="102">
        <v>39</v>
      </c>
      <c r="AI55" s="102">
        <v>57</v>
      </c>
      <c r="AJ55" s="102">
        <v>19.2</v>
      </c>
      <c r="AK55" s="102">
        <v>19.2</v>
      </c>
      <c r="AL55" s="102">
        <v>12</v>
      </c>
      <c r="AM55" s="102">
        <v>12</v>
      </c>
      <c r="AN55" s="102">
        <v>24</v>
      </c>
      <c r="AO55" s="102">
        <v>33</v>
      </c>
      <c r="AP55" s="102">
        <v>11.4</v>
      </c>
      <c r="AQ55" s="102">
        <v>34.2</v>
      </c>
      <c r="AR55" s="102">
        <v>12</v>
      </c>
      <c r="AS55" s="102">
        <v>10</v>
      </c>
      <c r="AT55" s="102">
        <v>9</v>
      </c>
      <c r="AU55" s="102">
        <v>20.666666666666668</v>
      </c>
      <c r="AV55" s="102">
        <v>24</v>
      </c>
      <c r="AW55" s="102">
        <v>8.933333333333334</v>
      </c>
      <c r="AX55" s="102">
        <v>35.733333333333334</v>
      </c>
      <c r="AY55" s="102">
        <v>15</v>
      </c>
      <c r="AZ55" s="102">
        <v>14.5</v>
      </c>
      <c r="BA55" s="102">
        <v>29.5</v>
      </c>
      <c r="BB55" s="102">
        <v>36</v>
      </c>
      <c r="BC55" s="102">
        <v>13.1</v>
      </c>
      <c r="BD55" s="102">
        <v>26.2</v>
      </c>
      <c r="BE55" s="102">
        <v>17</v>
      </c>
      <c r="BF55" s="102">
        <v>15</v>
      </c>
      <c r="BG55" s="102">
        <v>32</v>
      </c>
      <c r="BH55" s="102">
        <v>42</v>
      </c>
      <c r="BI55" s="102">
        <v>14.8</v>
      </c>
      <c r="BJ55" s="102">
        <v>29.6</v>
      </c>
      <c r="BK55" s="102">
        <v>14</v>
      </c>
      <c r="BL55" s="102">
        <v>14</v>
      </c>
      <c r="BM55" s="102">
        <v>28</v>
      </c>
      <c r="BN55" s="102">
        <v>21</v>
      </c>
      <c r="BO55" s="102">
        <v>9.8</v>
      </c>
      <c r="BP55" s="102">
        <v>9.8</v>
      </c>
      <c r="BQ55" s="102">
        <v>20</v>
      </c>
      <c r="BR55" s="102">
        <v>20</v>
      </c>
      <c r="BS55" s="102">
        <v>40</v>
      </c>
      <c r="BT55" s="102">
        <v>60</v>
      </c>
      <c r="BU55" s="102">
        <v>20</v>
      </c>
      <c r="BV55" s="102">
        <v>20</v>
      </c>
      <c r="BW55" s="102">
        <v>18</v>
      </c>
      <c r="BX55" s="102">
        <v>18</v>
      </c>
      <c r="BY55" s="102">
        <v>36</v>
      </c>
      <c r="BZ55" s="102">
        <v>54</v>
      </c>
      <c r="CA55" s="102">
        <v>18</v>
      </c>
      <c r="CB55" s="102">
        <v>18</v>
      </c>
      <c r="CC55" s="102">
        <v>16</v>
      </c>
      <c r="CD55" s="102">
        <v>18</v>
      </c>
      <c r="CE55" s="102">
        <v>34</v>
      </c>
      <c r="CF55" s="102">
        <v>48</v>
      </c>
      <c r="CG55" s="102">
        <v>16.4</v>
      </c>
      <c r="CH55" s="102">
        <v>16.4</v>
      </c>
      <c r="CI55" s="99">
        <v>318.16666666666663</v>
      </c>
      <c r="CJ55" s="99">
        <v>11.363095238095237</v>
      </c>
      <c r="CK55" s="103">
        <f t="shared" si="0"/>
        <v>71</v>
      </c>
    </row>
    <row r="56" spans="3:89" ht="5.25">
      <c r="C56" s="103">
        <v>48</v>
      </c>
      <c r="D56" s="113" t="s">
        <v>100</v>
      </c>
      <c r="E56" s="102">
        <v>18</v>
      </c>
      <c r="F56" s="102">
        <v>10</v>
      </c>
      <c r="G56" s="102">
        <v>11</v>
      </c>
      <c r="H56" s="102">
        <v>26</v>
      </c>
      <c r="I56" s="102">
        <v>30</v>
      </c>
      <c r="J56" s="102">
        <v>11.2</v>
      </c>
      <c r="K56" s="102">
        <v>56</v>
      </c>
      <c r="L56" s="102">
        <v>15</v>
      </c>
      <c r="M56" s="102">
        <v>12.5</v>
      </c>
      <c r="N56" s="102">
        <v>13</v>
      </c>
      <c r="O56" s="102">
        <v>27</v>
      </c>
      <c r="P56" s="102">
        <v>27</v>
      </c>
      <c r="Q56" s="102">
        <v>10.8</v>
      </c>
      <c r="R56" s="102">
        <v>32.400000000000006</v>
      </c>
      <c r="S56" s="102">
        <v>14</v>
      </c>
      <c r="T56" s="102">
        <v>7.5</v>
      </c>
      <c r="U56" s="102">
        <v>5</v>
      </c>
      <c r="V56" s="102">
        <v>17.666666666666668</v>
      </c>
      <c r="W56" s="102">
        <v>19.5</v>
      </c>
      <c r="X56" s="102">
        <v>7.4333333333333345</v>
      </c>
      <c r="Y56" s="102">
        <v>14.866666666666669</v>
      </c>
      <c r="Z56" s="102">
        <v>18</v>
      </c>
      <c r="AA56" s="102">
        <v>8</v>
      </c>
      <c r="AB56" s="102">
        <v>26</v>
      </c>
      <c r="AC56" s="102">
        <v>36</v>
      </c>
      <c r="AD56" s="102">
        <v>12.4</v>
      </c>
      <c r="AE56" s="102">
        <v>24.8</v>
      </c>
      <c r="AF56" s="102">
        <v>19</v>
      </c>
      <c r="AG56" s="102">
        <v>19</v>
      </c>
      <c r="AH56" s="102">
        <v>38</v>
      </c>
      <c r="AI56" s="102">
        <v>31.5</v>
      </c>
      <c r="AJ56" s="102">
        <v>13.9</v>
      </c>
      <c r="AK56" s="102">
        <v>13.9</v>
      </c>
      <c r="AL56" s="102">
        <v>18</v>
      </c>
      <c r="AM56" s="102">
        <v>18</v>
      </c>
      <c r="AN56" s="102">
        <v>36</v>
      </c>
      <c r="AO56" s="102">
        <v>39</v>
      </c>
      <c r="AP56" s="102">
        <v>15</v>
      </c>
      <c r="AQ56" s="102">
        <v>45</v>
      </c>
      <c r="AR56" s="102">
        <v>12</v>
      </c>
      <c r="AS56" s="102">
        <v>14</v>
      </c>
      <c r="AT56" s="102">
        <v>12</v>
      </c>
      <c r="AU56" s="102">
        <v>25.333333333333332</v>
      </c>
      <c r="AV56" s="102">
        <v>24</v>
      </c>
      <c r="AW56" s="102">
        <v>9.866666666666665</v>
      </c>
      <c r="AX56" s="102">
        <v>39.46666666666666</v>
      </c>
      <c r="AY56" s="102">
        <v>17</v>
      </c>
      <c r="AZ56" s="102">
        <v>15</v>
      </c>
      <c r="BA56" s="102">
        <v>32</v>
      </c>
      <c r="BB56" s="102">
        <v>30</v>
      </c>
      <c r="BC56" s="102">
        <v>12.4</v>
      </c>
      <c r="BD56" s="102">
        <v>24.8</v>
      </c>
      <c r="BE56" s="102">
        <v>11</v>
      </c>
      <c r="BF56" s="102">
        <v>10</v>
      </c>
      <c r="BG56" s="102">
        <v>21</v>
      </c>
      <c r="BH56" s="102">
        <v>15</v>
      </c>
      <c r="BI56" s="102">
        <v>7.2</v>
      </c>
      <c r="BJ56" s="102">
        <v>14.4</v>
      </c>
      <c r="BK56" s="102">
        <v>15</v>
      </c>
      <c r="BL56" s="102">
        <v>14</v>
      </c>
      <c r="BM56" s="102">
        <v>29</v>
      </c>
      <c r="BN56" s="102">
        <v>39</v>
      </c>
      <c r="BO56" s="102">
        <v>13.6</v>
      </c>
      <c r="BP56" s="102">
        <v>13.6</v>
      </c>
      <c r="BQ56" s="102">
        <v>18</v>
      </c>
      <c r="BR56" s="102">
        <v>18</v>
      </c>
      <c r="BS56" s="102">
        <v>36</v>
      </c>
      <c r="BT56" s="102">
        <v>54</v>
      </c>
      <c r="BU56" s="102">
        <v>18</v>
      </c>
      <c r="BV56" s="102">
        <v>18</v>
      </c>
      <c r="BW56" s="102">
        <v>20</v>
      </c>
      <c r="BX56" s="102">
        <v>20</v>
      </c>
      <c r="BY56" s="102">
        <v>40</v>
      </c>
      <c r="BZ56" s="102">
        <v>60</v>
      </c>
      <c r="CA56" s="102">
        <v>20</v>
      </c>
      <c r="CB56" s="102">
        <v>20</v>
      </c>
      <c r="CC56" s="102">
        <v>18</v>
      </c>
      <c r="CD56" s="102">
        <v>18</v>
      </c>
      <c r="CE56" s="102">
        <v>36</v>
      </c>
      <c r="CF56" s="102">
        <v>54</v>
      </c>
      <c r="CG56" s="102">
        <v>18</v>
      </c>
      <c r="CH56" s="102">
        <v>18</v>
      </c>
      <c r="CI56" s="99">
        <v>335.23333333333335</v>
      </c>
      <c r="CJ56" s="99">
        <v>11.972619047619048</v>
      </c>
      <c r="CK56" s="103">
        <f t="shared" si="0"/>
        <v>53</v>
      </c>
    </row>
    <row r="57" spans="3:89" ht="5.25">
      <c r="C57" s="103">
        <v>49</v>
      </c>
      <c r="D57" s="113" t="s">
        <v>130</v>
      </c>
      <c r="E57" s="102">
        <v>19</v>
      </c>
      <c r="F57" s="102">
        <v>8</v>
      </c>
      <c r="G57" s="102">
        <v>8</v>
      </c>
      <c r="H57" s="102">
        <v>23.333333333333332</v>
      </c>
      <c r="I57" s="102">
        <v>24</v>
      </c>
      <c r="J57" s="102">
        <v>9.466666666666665</v>
      </c>
      <c r="K57" s="102">
        <v>47.33333333333333</v>
      </c>
      <c r="L57" s="102">
        <v>14</v>
      </c>
      <c r="M57" s="102">
        <v>12</v>
      </c>
      <c r="N57" s="102">
        <v>12</v>
      </c>
      <c r="O57" s="102">
        <v>25.333333333333332</v>
      </c>
      <c r="P57" s="102">
        <v>40.5</v>
      </c>
      <c r="Q57" s="102">
        <v>13.166666666666666</v>
      </c>
      <c r="R57" s="102">
        <v>39.5</v>
      </c>
      <c r="S57" s="102">
        <v>13</v>
      </c>
      <c r="T57" s="102">
        <v>4</v>
      </c>
      <c r="U57" s="102">
        <v>3.5</v>
      </c>
      <c r="V57" s="102">
        <v>13.666666666666666</v>
      </c>
      <c r="W57" s="102">
        <v>10.5</v>
      </c>
      <c r="X57" s="102">
        <v>4.833333333333333</v>
      </c>
      <c r="Y57" s="102">
        <v>9.666666666666666</v>
      </c>
      <c r="Z57" s="102">
        <v>19</v>
      </c>
      <c r="AA57" s="102">
        <v>8</v>
      </c>
      <c r="AB57" s="102">
        <v>27</v>
      </c>
      <c r="AC57" s="102">
        <v>30</v>
      </c>
      <c r="AD57" s="102">
        <v>11.4</v>
      </c>
      <c r="AE57" s="102">
        <v>22.8</v>
      </c>
      <c r="AF57" s="102">
        <v>19</v>
      </c>
      <c r="AG57" s="102">
        <v>20</v>
      </c>
      <c r="AH57" s="102">
        <v>39</v>
      </c>
      <c r="AI57" s="102">
        <v>33</v>
      </c>
      <c r="AJ57" s="102">
        <v>14.4</v>
      </c>
      <c r="AK57" s="102">
        <v>14.4</v>
      </c>
      <c r="AL57" s="102">
        <v>19</v>
      </c>
      <c r="AM57" s="102">
        <v>19</v>
      </c>
      <c r="AN57" s="102">
        <v>38</v>
      </c>
      <c r="AO57" s="102">
        <v>30</v>
      </c>
      <c r="AP57" s="102">
        <v>13.6</v>
      </c>
      <c r="AQ57" s="102">
        <v>40.8</v>
      </c>
      <c r="AR57" s="102">
        <v>11</v>
      </c>
      <c r="AS57" s="102">
        <v>9</v>
      </c>
      <c r="AT57" s="102">
        <v>10</v>
      </c>
      <c r="AU57" s="102">
        <v>20</v>
      </c>
      <c r="AV57" s="102">
        <v>3</v>
      </c>
      <c r="AW57" s="102">
        <v>4.6</v>
      </c>
      <c r="AX57" s="102">
        <v>18.4</v>
      </c>
      <c r="AY57" s="102">
        <v>15</v>
      </c>
      <c r="AZ57" s="102">
        <v>13.5</v>
      </c>
      <c r="BA57" s="102">
        <v>28.5</v>
      </c>
      <c r="BB57" s="102">
        <v>27</v>
      </c>
      <c r="BC57" s="102">
        <v>11.1</v>
      </c>
      <c r="BD57" s="102">
        <v>22.2</v>
      </c>
      <c r="BE57" s="102">
        <v>16</v>
      </c>
      <c r="BF57" s="102">
        <v>16</v>
      </c>
      <c r="BG57" s="102">
        <v>32</v>
      </c>
      <c r="BH57" s="102">
        <v>42</v>
      </c>
      <c r="BI57" s="102">
        <v>14.8</v>
      </c>
      <c r="BJ57" s="102">
        <v>29.6</v>
      </c>
      <c r="BK57" s="102">
        <v>18</v>
      </c>
      <c r="BL57" s="102">
        <v>18</v>
      </c>
      <c r="BM57" s="102">
        <v>36</v>
      </c>
      <c r="BN57" s="102">
        <v>30</v>
      </c>
      <c r="BO57" s="102">
        <v>13.2</v>
      </c>
      <c r="BP57" s="102">
        <v>13.2</v>
      </c>
      <c r="BQ57" s="102">
        <v>16</v>
      </c>
      <c r="BR57" s="102">
        <v>16</v>
      </c>
      <c r="BS57" s="102">
        <v>32</v>
      </c>
      <c r="BT57" s="102">
        <v>48</v>
      </c>
      <c r="BU57" s="102">
        <v>16</v>
      </c>
      <c r="BV57" s="102">
        <v>16</v>
      </c>
      <c r="BW57" s="102">
        <v>17</v>
      </c>
      <c r="BX57" s="102">
        <v>17</v>
      </c>
      <c r="BY57" s="102">
        <v>34</v>
      </c>
      <c r="BZ57" s="102">
        <v>51</v>
      </c>
      <c r="CA57" s="102">
        <v>17</v>
      </c>
      <c r="CB57" s="102">
        <v>17</v>
      </c>
      <c r="CC57" s="102">
        <v>18</v>
      </c>
      <c r="CD57" s="102">
        <v>16</v>
      </c>
      <c r="CE57" s="102">
        <v>34</v>
      </c>
      <c r="CF57" s="102">
        <v>51</v>
      </c>
      <c r="CG57" s="102">
        <v>17</v>
      </c>
      <c r="CH57" s="102">
        <v>17</v>
      </c>
      <c r="CI57" s="99">
        <v>307.9</v>
      </c>
      <c r="CJ57" s="99">
        <v>10.99642857142857</v>
      </c>
      <c r="CK57" s="103">
        <f t="shared" si="0"/>
        <v>83</v>
      </c>
    </row>
    <row r="58" spans="3:89" ht="5.25">
      <c r="C58" s="103">
        <v>50</v>
      </c>
      <c r="D58" s="113" t="s">
        <v>103</v>
      </c>
      <c r="E58" s="102">
        <v>19</v>
      </c>
      <c r="F58" s="102">
        <v>8</v>
      </c>
      <c r="G58" s="102">
        <v>9</v>
      </c>
      <c r="H58" s="102">
        <v>24</v>
      </c>
      <c r="I58" s="102">
        <v>27</v>
      </c>
      <c r="J58" s="102">
        <v>10.2</v>
      </c>
      <c r="K58" s="102">
        <v>51</v>
      </c>
      <c r="L58" s="102">
        <v>12</v>
      </c>
      <c r="M58" s="102">
        <v>8</v>
      </c>
      <c r="N58" s="102">
        <v>9</v>
      </c>
      <c r="O58" s="102">
        <v>19.333333333333332</v>
      </c>
      <c r="P58" s="102">
        <v>34.5</v>
      </c>
      <c r="Q58" s="102">
        <v>10.766666666666666</v>
      </c>
      <c r="R58" s="102">
        <v>32.3</v>
      </c>
      <c r="S58" s="102">
        <v>15</v>
      </c>
      <c r="T58" s="102">
        <v>5.5</v>
      </c>
      <c r="U58" s="102">
        <v>1.5</v>
      </c>
      <c r="V58" s="102">
        <v>14.666666666666666</v>
      </c>
      <c r="W58" s="102">
        <v>34.5</v>
      </c>
      <c r="X58" s="102">
        <v>9.833333333333332</v>
      </c>
      <c r="Y58" s="102">
        <v>19.666666666666664</v>
      </c>
      <c r="Z58" s="102">
        <v>19</v>
      </c>
      <c r="AA58" s="102">
        <v>8</v>
      </c>
      <c r="AB58" s="102">
        <v>27</v>
      </c>
      <c r="AC58" s="102">
        <v>45</v>
      </c>
      <c r="AD58" s="102">
        <v>14.4</v>
      </c>
      <c r="AE58" s="102">
        <v>28.8</v>
      </c>
      <c r="AF58" s="102">
        <v>17</v>
      </c>
      <c r="AG58" s="102">
        <v>18</v>
      </c>
      <c r="AH58" s="102">
        <v>35</v>
      </c>
      <c r="AI58" s="102">
        <v>60</v>
      </c>
      <c r="AJ58" s="102">
        <v>19</v>
      </c>
      <c r="AK58" s="102">
        <v>19</v>
      </c>
      <c r="AL58" s="102">
        <v>15</v>
      </c>
      <c r="AM58" s="102">
        <v>15</v>
      </c>
      <c r="AN58" s="102">
        <v>30</v>
      </c>
      <c r="AO58" s="102">
        <v>48</v>
      </c>
      <c r="AP58" s="102">
        <v>15.6</v>
      </c>
      <c r="AQ58" s="102">
        <v>46.8</v>
      </c>
      <c r="AR58" s="102">
        <v>11</v>
      </c>
      <c r="AS58" s="102">
        <v>10</v>
      </c>
      <c r="AT58" s="102">
        <v>8</v>
      </c>
      <c r="AU58" s="102">
        <v>19.333333333333332</v>
      </c>
      <c r="AV58" s="102">
        <v>6</v>
      </c>
      <c r="AW58" s="102">
        <v>5.066666666666666</v>
      </c>
      <c r="AX58" s="102">
        <v>20.266666666666666</v>
      </c>
      <c r="AY58" s="102">
        <v>18</v>
      </c>
      <c r="AZ58" s="102">
        <v>17</v>
      </c>
      <c r="BA58" s="102">
        <v>35</v>
      </c>
      <c r="BB58" s="102">
        <v>33</v>
      </c>
      <c r="BC58" s="102">
        <v>13.6</v>
      </c>
      <c r="BD58" s="102">
        <v>27.2</v>
      </c>
      <c r="BE58" s="102">
        <v>11</v>
      </c>
      <c r="BF58" s="102">
        <v>10</v>
      </c>
      <c r="BG58" s="102">
        <v>21</v>
      </c>
      <c r="BH58" s="102">
        <v>15</v>
      </c>
      <c r="BI58" s="102">
        <v>7.2</v>
      </c>
      <c r="BJ58" s="102">
        <v>14.4</v>
      </c>
      <c r="BK58" s="102">
        <v>19</v>
      </c>
      <c r="BL58" s="102">
        <v>19</v>
      </c>
      <c r="BM58" s="102">
        <v>38</v>
      </c>
      <c r="BN58" s="102">
        <v>57</v>
      </c>
      <c r="BO58" s="102">
        <v>19</v>
      </c>
      <c r="BP58" s="102">
        <v>19</v>
      </c>
      <c r="BQ58" s="102">
        <v>20</v>
      </c>
      <c r="BR58" s="102">
        <v>20</v>
      </c>
      <c r="BS58" s="102">
        <v>40</v>
      </c>
      <c r="BT58" s="102">
        <v>60</v>
      </c>
      <c r="BU58" s="102">
        <v>20</v>
      </c>
      <c r="BV58" s="102">
        <v>20</v>
      </c>
      <c r="BW58" s="102">
        <v>20</v>
      </c>
      <c r="BX58" s="102">
        <v>18</v>
      </c>
      <c r="BY58" s="102">
        <v>38</v>
      </c>
      <c r="BZ58" s="102">
        <v>57</v>
      </c>
      <c r="CA58" s="102">
        <v>19</v>
      </c>
      <c r="CB58" s="102">
        <v>19</v>
      </c>
      <c r="CC58" s="102">
        <v>17</v>
      </c>
      <c r="CD58" s="102">
        <v>16</v>
      </c>
      <c r="CE58" s="102">
        <v>33</v>
      </c>
      <c r="CF58" s="102">
        <v>48</v>
      </c>
      <c r="CG58" s="102">
        <v>16.2</v>
      </c>
      <c r="CH58" s="102">
        <v>16.2</v>
      </c>
      <c r="CI58" s="99">
        <v>333.6333333333333</v>
      </c>
      <c r="CJ58" s="99">
        <v>11.91547619047619</v>
      </c>
      <c r="CK58" s="103">
        <f t="shared" si="0"/>
        <v>56</v>
      </c>
    </row>
    <row r="59" spans="3:89" ht="5.25">
      <c r="C59" s="103">
        <v>51</v>
      </c>
      <c r="D59" s="113" t="s">
        <v>173</v>
      </c>
      <c r="E59" s="102">
        <v>16</v>
      </c>
      <c r="F59" s="102">
        <v>4</v>
      </c>
      <c r="G59" s="102">
        <v>5</v>
      </c>
      <c r="H59" s="102">
        <v>16.666666666666668</v>
      </c>
      <c r="I59" s="102">
        <v>18</v>
      </c>
      <c r="J59" s="102">
        <v>6.9333333333333345</v>
      </c>
      <c r="K59" s="102">
        <v>34.66666666666667</v>
      </c>
      <c r="L59" s="102">
        <v>10</v>
      </c>
      <c r="M59" s="102">
        <v>7</v>
      </c>
      <c r="N59" s="102">
        <v>7</v>
      </c>
      <c r="O59" s="102">
        <v>16</v>
      </c>
      <c r="P59" s="102">
        <v>28.5</v>
      </c>
      <c r="Q59" s="102">
        <v>8.9</v>
      </c>
      <c r="R59" s="102">
        <v>26.700000000000003</v>
      </c>
      <c r="S59" s="102">
        <v>16</v>
      </c>
      <c r="T59" s="102">
        <v>11</v>
      </c>
      <c r="U59" s="102">
        <v>7</v>
      </c>
      <c r="V59" s="102">
        <v>22.666666666666668</v>
      </c>
      <c r="W59" s="102">
        <v>18</v>
      </c>
      <c r="X59" s="102">
        <v>8.133333333333335</v>
      </c>
      <c r="Y59" s="102">
        <v>16.26666666666667</v>
      </c>
      <c r="Z59" s="102">
        <v>16</v>
      </c>
      <c r="AA59" s="102">
        <v>5</v>
      </c>
      <c r="AB59" s="102">
        <v>21</v>
      </c>
      <c r="AC59" s="102">
        <v>15</v>
      </c>
      <c r="AD59" s="102">
        <v>7.2</v>
      </c>
      <c r="AE59" s="102">
        <v>14.4</v>
      </c>
      <c r="AF59" s="102">
        <v>15</v>
      </c>
      <c r="AG59" s="102">
        <v>15</v>
      </c>
      <c r="AH59" s="102">
        <v>30</v>
      </c>
      <c r="AI59" s="102">
        <v>12</v>
      </c>
      <c r="AJ59" s="102">
        <v>8.4</v>
      </c>
      <c r="AK59" s="102">
        <v>8.4</v>
      </c>
      <c r="AL59" s="102">
        <v>17</v>
      </c>
      <c r="AM59" s="102">
        <v>17</v>
      </c>
      <c r="AN59" s="102">
        <v>34</v>
      </c>
      <c r="AO59" s="102">
        <v>21</v>
      </c>
      <c r="AP59" s="102">
        <v>11</v>
      </c>
      <c r="AQ59" s="102">
        <v>33</v>
      </c>
      <c r="AR59" s="102">
        <v>1</v>
      </c>
      <c r="AS59" s="102">
        <v>0</v>
      </c>
      <c r="AT59" s="102">
        <v>0</v>
      </c>
      <c r="AU59" s="102">
        <v>0.6666666666666666</v>
      </c>
      <c r="AV59" s="102">
        <v>18</v>
      </c>
      <c r="AW59" s="102">
        <v>3.7333333333333334</v>
      </c>
      <c r="AX59" s="102">
        <v>14.933333333333334</v>
      </c>
      <c r="AY59" s="102">
        <v>13</v>
      </c>
      <c r="AZ59" s="102">
        <v>15</v>
      </c>
      <c r="BA59" s="102">
        <v>28</v>
      </c>
      <c r="BB59" s="102">
        <v>42</v>
      </c>
      <c r="BC59" s="102">
        <v>14</v>
      </c>
      <c r="BD59" s="102">
        <v>28</v>
      </c>
      <c r="BE59" s="102">
        <v>17</v>
      </c>
      <c r="BF59" s="102">
        <v>17</v>
      </c>
      <c r="BG59" s="102">
        <v>34</v>
      </c>
      <c r="BH59" s="102">
        <v>45</v>
      </c>
      <c r="BI59" s="102">
        <v>15.8</v>
      </c>
      <c r="BJ59" s="102">
        <v>31.6</v>
      </c>
      <c r="BK59" s="102">
        <v>14</v>
      </c>
      <c r="BL59" s="102">
        <v>13</v>
      </c>
      <c r="BM59" s="102">
        <v>27</v>
      </c>
      <c r="BN59" s="102">
        <v>9</v>
      </c>
      <c r="BO59" s="102">
        <v>7.2</v>
      </c>
      <c r="BP59" s="102">
        <v>7.2</v>
      </c>
      <c r="BQ59" s="102">
        <v>14</v>
      </c>
      <c r="BR59" s="102">
        <v>14</v>
      </c>
      <c r="BS59" s="102">
        <v>28</v>
      </c>
      <c r="BT59" s="102">
        <v>42</v>
      </c>
      <c r="BU59" s="102">
        <v>14</v>
      </c>
      <c r="BV59" s="102">
        <v>14</v>
      </c>
      <c r="BW59" s="102">
        <v>18</v>
      </c>
      <c r="BX59" s="102">
        <v>16</v>
      </c>
      <c r="BY59" s="102">
        <v>34</v>
      </c>
      <c r="BZ59" s="102">
        <v>51</v>
      </c>
      <c r="CA59" s="102">
        <v>17</v>
      </c>
      <c r="CB59" s="102">
        <v>17</v>
      </c>
      <c r="CC59" s="102">
        <v>18</v>
      </c>
      <c r="CD59" s="102">
        <v>16</v>
      </c>
      <c r="CE59" s="102">
        <v>34</v>
      </c>
      <c r="CF59" s="102">
        <v>51</v>
      </c>
      <c r="CG59" s="102">
        <v>17</v>
      </c>
      <c r="CH59" s="102">
        <v>17</v>
      </c>
      <c r="CI59" s="99">
        <v>263.16666666666674</v>
      </c>
      <c r="CJ59" s="99">
        <v>9.398809523809527</v>
      </c>
      <c r="CK59" s="103">
        <f t="shared" si="0"/>
        <v>126</v>
      </c>
    </row>
    <row r="60" spans="3:89" ht="5.25">
      <c r="C60" s="103">
        <v>52</v>
      </c>
      <c r="D60" s="113" t="s">
        <v>163</v>
      </c>
      <c r="E60" s="102">
        <v>18</v>
      </c>
      <c r="F60" s="102">
        <v>8</v>
      </c>
      <c r="G60" s="102">
        <v>8</v>
      </c>
      <c r="H60" s="102">
        <v>22.666666666666668</v>
      </c>
      <c r="I60" s="102">
        <v>39</v>
      </c>
      <c r="J60" s="102">
        <v>12.333333333333334</v>
      </c>
      <c r="K60" s="102">
        <v>61.66666666666667</v>
      </c>
      <c r="L60" s="102">
        <v>10</v>
      </c>
      <c r="M60" s="102">
        <v>4</v>
      </c>
      <c r="N60" s="102">
        <v>4</v>
      </c>
      <c r="O60" s="102">
        <v>12</v>
      </c>
      <c r="P60" s="102">
        <v>7.5</v>
      </c>
      <c r="Q60" s="102">
        <v>3.9</v>
      </c>
      <c r="R60" s="102">
        <v>11.7</v>
      </c>
      <c r="S60" s="102">
        <v>13</v>
      </c>
      <c r="T60" s="102">
        <v>3.5</v>
      </c>
      <c r="U60" s="102">
        <v>3.5</v>
      </c>
      <c r="V60" s="102">
        <v>13.333333333333334</v>
      </c>
      <c r="W60" s="102">
        <v>10.5</v>
      </c>
      <c r="X60" s="102">
        <v>4.7666666666666675</v>
      </c>
      <c r="Y60" s="102">
        <v>9.533333333333335</v>
      </c>
      <c r="Z60" s="102">
        <v>17</v>
      </c>
      <c r="AA60" s="102">
        <v>10</v>
      </c>
      <c r="AB60" s="102">
        <v>27</v>
      </c>
      <c r="AC60" s="102">
        <v>39</v>
      </c>
      <c r="AD60" s="102">
        <v>13.2</v>
      </c>
      <c r="AE60" s="102">
        <v>26.4</v>
      </c>
      <c r="AF60" s="102">
        <v>17</v>
      </c>
      <c r="AG60" s="102">
        <v>17</v>
      </c>
      <c r="AH60" s="102">
        <v>34</v>
      </c>
      <c r="AI60" s="102">
        <v>30</v>
      </c>
      <c r="AJ60" s="102">
        <v>12.8</v>
      </c>
      <c r="AK60" s="102">
        <v>12.8</v>
      </c>
      <c r="AL60" s="102">
        <v>15</v>
      </c>
      <c r="AM60" s="102">
        <v>15</v>
      </c>
      <c r="AN60" s="102">
        <v>30</v>
      </c>
      <c r="AO60" s="102">
        <v>18</v>
      </c>
      <c r="AP60" s="102">
        <v>9.6</v>
      </c>
      <c r="AQ60" s="102">
        <v>28.799999999999997</v>
      </c>
      <c r="AR60" s="102">
        <v>9</v>
      </c>
      <c r="AS60" s="102">
        <v>9</v>
      </c>
      <c r="AT60" s="102">
        <v>10</v>
      </c>
      <c r="AU60" s="102">
        <v>18.666666666666668</v>
      </c>
      <c r="AV60" s="102">
        <v>12</v>
      </c>
      <c r="AW60" s="102">
        <v>6.133333333333334</v>
      </c>
      <c r="AX60" s="102">
        <v>24.533333333333335</v>
      </c>
      <c r="AY60" s="102">
        <v>10</v>
      </c>
      <c r="AZ60" s="102">
        <v>13</v>
      </c>
      <c r="BA60" s="102">
        <v>23</v>
      </c>
      <c r="BB60" s="102">
        <v>27</v>
      </c>
      <c r="BC60" s="102">
        <v>10</v>
      </c>
      <c r="BD60" s="102">
        <v>20</v>
      </c>
      <c r="BE60" s="102">
        <v>11</v>
      </c>
      <c r="BF60" s="102">
        <v>11</v>
      </c>
      <c r="BG60" s="102">
        <v>22</v>
      </c>
      <c r="BH60" s="102">
        <v>24</v>
      </c>
      <c r="BI60" s="102">
        <v>9.2</v>
      </c>
      <c r="BJ60" s="102">
        <v>18.4</v>
      </c>
      <c r="BK60" s="102">
        <v>13</v>
      </c>
      <c r="BL60" s="102">
        <v>13</v>
      </c>
      <c r="BM60" s="102">
        <v>26</v>
      </c>
      <c r="BN60" s="102">
        <v>24</v>
      </c>
      <c r="BO60" s="102">
        <v>10</v>
      </c>
      <c r="BP60" s="102">
        <v>10</v>
      </c>
      <c r="BQ60" s="102">
        <v>13</v>
      </c>
      <c r="BR60" s="102">
        <v>13</v>
      </c>
      <c r="BS60" s="102">
        <v>26</v>
      </c>
      <c r="BT60" s="102">
        <v>39</v>
      </c>
      <c r="BU60" s="102">
        <v>13</v>
      </c>
      <c r="BV60" s="102">
        <v>13</v>
      </c>
      <c r="BW60" s="102">
        <v>18</v>
      </c>
      <c r="BX60" s="102">
        <v>20</v>
      </c>
      <c r="BY60" s="102">
        <v>38</v>
      </c>
      <c r="BZ60" s="102">
        <v>57</v>
      </c>
      <c r="CA60" s="102">
        <v>19</v>
      </c>
      <c r="CB60" s="102">
        <v>19</v>
      </c>
      <c r="CC60" s="102">
        <v>18</v>
      </c>
      <c r="CD60" s="102">
        <v>16</v>
      </c>
      <c r="CE60" s="102">
        <v>34</v>
      </c>
      <c r="CF60" s="102">
        <v>51</v>
      </c>
      <c r="CG60" s="102">
        <v>17</v>
      </c>
      <c r="CH60" s="102">
        <v>17</v>
      </c>
      <c r="CI60" s="99">
        <v>272.83333333333337</v>
      </c>
      <c r="CJ60" s="99">
        <v>9.74404761904762</v>
      </c>
      <c r="CK60" s="103">
        <f t="shared" si="0"/>
        <v>116</v>
      </c>
    </row>
    <row r="61" spans="3:89" ht="5.25">
      <c r="C61" s="103">
        <v>53</v>
      </c>
      <c r="D61" s="113" t="s">
        <v>192</v>
      </c>
      <c r="E61" s="102">
        <v>18</v>
      </c>
      <c r="F61" s="102">
        <v>6</v>
      </c>
      <c r="G61" s="102">
        <v>6</v>
      </c>
      <c r="H61" s="102">
        <v>20</v>
      </c>
      <c r="I61" s="102">
        <v>30</v>
      </c>
      <c r="J61" s="102">
        <v>10</v>
      </c>
      <c r="K61" s="102">
        <v>50</v>
      </c>
      <c r="L61" s="102">
        <v>10</v>
      </c>
      <c r="M61" s="102">
        <v>3.5</v>
      </c>
      <c r="N61" s="102">
        <v>3.5</v>
      </c>
      <c r="O61" s="102">
        <v>11.333333333333334</v>
      </c>
      <c r="P61" s="102">
        <v>4.5</v>
      </c>
      <c r="Q61" s="102">
        <v>3.166666666666667</v>
      </c>
      <c r="R61" s="102">
        <v>9.5</v>
      </c>
      <c r="S61" s="102">
        <v>14</v>
      </c>
      <c r="T61" s="102">
        <v>4.5</v>
      </c>
      <c r="U61" s="102">
        <v>4.5</v>
      </c>
      <c r="V61" s="102">
        <v>15.333333333333334</v>
      </c>
      <c r="W61" s="102">
        <v>13.5</v>
      </c>
      <c r="X61" s="102">
        <v>5.7666666666666675</v>
      </c>
      <c r="Y61" s="102">
        <v>11.533333333333335</v>
      </c>
      <c r="Z61" s="102">
        <v>14</v>
      </c>
      <c r="AA61" s="102">
        <v>10</v>
      </c>
      <c r="AB61" s="102">
        <v>24</v>
      </c>
      <c r="AC61" s="102">
        <v>6</v>
      </c>
      <c r="AD61" s="102">
        <v>6</v>
      </c>
      <c r="AE61" s="102">
        <v>12</v>
      </c>
      <c r="AF61" s="102">
        <v>15</v>
      </c>
      <c r="AG61" s="102">
        <v>16</v>
      </c>
      <c r="AH61" s="102">
        <v>31</v>
      </c>
      <c r="AI61" s="102">
        <v>30</v>
      </c>
      <c r="AJ61" s="102">
        <v>12.2</v>
      </c>
      <c r="AK61" s="102">
        <v>12.2</v>
      </c>
      <c r="AL61" s="102">
        <v>16</v>
      </c>
      <c r="AM61" s="102">
        <v>16</v>
      </c>
      <c r="AN61" s="102">
        <v>32</v>
      </c>
      <c r="AO61" s="102">
        <v>24</v>
      </c>
      <c r="AP61" s="102">
        <v>11.2</v>
      </c>
      <c r="AQ61" s="102">
        <v>33.599999999999994</v>
      </c>
      <c r="AR61" s="102">
        <v>7</v>
      </c>
      <c r="AS61" s="102">
        <v>8</v>
      </c>
      <c r="AT61" s="102">
        <v>9</v>
      </c>
      <c r="AU61" s="102">
        <v>16</v>
      </c>
      <c r="AV61" s="102">
        <v>12</v>
      </c>
      <c r="AW61" s="102">
        <v>5.6</v>
      </c>
      <c r="AX61" s="102">
        <v>22.4</v>
      </c>
      <c r="AY61" s="102">
        <v>8</v>
      </c>
      <c r="AZ61" s="102">
        <v>11</v>
      </c>
      <c r="BA61" s="102">
        <v>19</v>
      </c>
      <c r="BB61" s="102">
        <v>28.5</v>
      </c>
      <c r="BC61" s="102">
        <v>9.5</v>
      </c>
      <c r="BD61" s="102">
        <v>19</v>
      </c>
      <c r="BE61" s="102">
        <v>11</v>
      </c>
      <c r="BF61" s="102">
        <v>11</v>
      </c>
      <c r="BG61" s="102">
        <v>22</v>
      </c>
      <c r="BH61" s="102">
        <v>18</v>
      </c>
      <c r="BI61" s="102">
        <v>8</v>
      </c>
      <c r="BJ61" s="102">
        <v>16</v>
      </c>
      <c r="BK61" s="102">
        <v>14</v>
      </c>
      <c r="BL61" s="102">
        <v>13</v>
      </c>
      <c r="BM61" s="102">
        <v>27</v>
      </c>
      <c r="BN61" s="102">
        <v>9</v>
      </c>
      <c r="BO61" s="102">
        <v>7.2</v>
      </c>
      <c r="BP61" s="102">
        <v>7.2</v>
      </c>
      <c r="BQ61" s="102">
        <v>16</v>
      </c>
      <c r="BR61" s="102">
        <v>16</v>
      </c>
      <c r="BS61" s="102">
        <v>32</v>
      </c>
      <c r="BT61" s="102">
        <v>48</v>
      </c>
      <c r="BU61" s="102">
        <v>16</v>
      </c>
      <c r="BV61" s="102">
        <v>16</v>
      </c>
      <c r="BW61" s="102">
        <v>16</v>
      </c>
      <c r="BX61" s="102">
        <v>16</v>
      </c>
      <c r="BY61" s="102">
        <v>32</v>
      </c>
      <c r="BZ61" s="102">
        <v>48</v>
      </c>
      <c r="CA61" s="102">
        <v>16</v>
      </c>
      <c r="CB61" s="102">
        <v>16</v>
      </c>
      <c r="CC61" s="102">
        <v>17</v>
      </c>
      <c r="CD61" s="102">
        <v>18</v>
      </c>
      <c r="CE61" s="102">
        <v>35</v>
      </c>
      <c r="CF61" s="102">
        <v>48</v>
      </c>
      <c r="CG61" s="102">
        <v>16.6</v>
      </c>
      <c r="CH61" s="102">
        <v>16.6</v>
      </c>
      <c r="CI61" s="99">
        <v>242.0333333333333</v>
      </c>
      <c r="CJ61" s="99">
        <v>8.644047619047617</v>
      </c>
      <c r="CK61" s="103">
        <f t="shared" si="0"/>
        <v>145</v>
      </c>
    </row>
    <row r="62" spans="3:89" ht="5.25">
      <c r="C62" s="103">
        <v>54</v>
      </c>
      <c r="D62" s="113" t="s">
        <v>212</v>
      </c>
      <c r="E62" s="102"/>
      <c r="F62" s="102"/>
      <c r="G62" s="102"/>
      <c r="H62" s="102">
        <v>0</v>
      </c>
      <c r="I62" s="102"/>
      <c r="J62" s="102">
        <v>0</v>
      </c>
      <c r="K62" s="102">
        <v>0</v>
      </c>
      <c r="L62" s="102"/>
      <c r="M62" s="102"/>
      <c r="N62" s="102"/>
      <c r="O62" s="102">
        <v>0</v>
      </c>
      <c r="P62" s="102"/>
      <c r="Q62" s="102">
        <v>0</v>
      </c>
      <c r="R62" s="102">
        <v>0</v>
      </c>
      <c r="S62" s="102"/>
      <c r="T62" s="102"/>
      <c r="U62" s="102"/>
      <c r="V62" s="102">
        <v>0</v>
      </c>
      <c r="W62" s="102"/>
      <c r="X62" s="102">
        <v>0</v>
      </c>
      <c r="Y62" s="102">
        <v>0</v>
      </c>
      <c r="Z62" s="102"/>
      <c r="AA62" s="102"/>
      <c r="AB62" s="102">
        <v>0</v>
      </c>
      <c r="AC62" s="102"/>
      <c r="AD62" s="102">
        <v>0</v>
      </c>
      <c r="AE62" s="102">
        <v>0</v>
      </c>
      <c r="AF62" s="102"/>
      <c r="AG62" s="102"/>
      <c r="AH62" s="102">
        <v>0</v>
      </c>
      <c r="AI62" s="102"/>
      <c r="AJ62" s="102">
        <v>0</v>
      </c>
      <c r="AK62" s="102">
        <v>0</v>
      </c>
      <c r="AL62" s="102"/>
      <c r="AM62" s="102"/>
      <c r="AN62" s="102">
        <v>0</v>
      </c>
      <c r="AO62" s="102"/>
      <c r="AP62" s="102">
        <v>0</v>
      </c>
      <c r="AQ62" s="102">
        <v>0</v>
      </c>
      <c r="AR62" s="102"/>
      <c r="AS62" s="102"/>
      <c r="AT62" s="102"/>
      <c r="AU62" s="102">
        <v>0</v>
      </c>
      <c r="AV62" s="102"/>
      <c r="AW62" s="102">
        <v>0</v>
      </c>
      <c r="AX62" s="102">
        <v>0</v>
      </c>
      <c r="AY62" s="102"/>
      <c r="AZ62" s="102"/>
      <c r="BA62" s="102">
        <v>0</v>
      </c>
      <c r="BB62" s="102"/>
      <c r="BC62" s="102">
        <v>0</v>
      </c>
      <c r="BD62" s="102">
        <v>0</v>
      </c>
      <c r="BE62" s="102"/>
      <c r="BF62" s="102"/>
      <c r="BG62" s="102">
        <v>0</v>
      </c>
      <c r="BH62" s="102"/>
      <c r="BI62" s="102">
        <v>0</v>
      </c>
      <c r="BJ62" s="102">
        <v>0</v>
      </c>
      <c r="BK62" s="102"/>
      <c r="BL62" s="102"/>
      <c r="BM62" s="102">
        <v>0</v>
      </c>
      <c r="BN62" s="102"/>
      <c r="BO62" s="102">
        <v>0</v>
      </c>
      <c r="BP62" s="102">
        <v>0</v>
      </c>
      <c r="BQ62" s="102"/>
      <c r="BR62" s="102"/>
      <c r="BS62" s="102">
        <v>0</v>
      </c>
      <c r="BT62" s="102"/>
      <c r="BU62" s="102">
        <v>0</v>
      </c>
      <c r="BV62" s="102">
        <v>0</v>
      </c>
      <c r="BW62" s="102"/>
      <c r="BX62" s="102"/>
      <c r="BY62" s="102">
        <v>0</v>
      </c>
      <c r="BZ62" s="102"/>
      <c r="CA62" s="102">
        <v>0</v>
      </c>
      <c r="CB62" s="102">
        <v>0</v>
      </c>
      <c r="CC62" s="102"/>
      <c r="CD62" s="102"/>
      <c r="CE62" s="102">
        <v>0</v>
      </c>
      <c r="CF62" s="102"/>
      <c r="CG62" s="102">
        <v>0</v>
      </c>
      <c r="CH62" s="102">
        <v>0</v>
      </c>
      <c r="CI62" s="99">
        <v>0</v>
      </c>
      <c r="CJ62" s="99">
        <v>0</v>
      </c>
      <c r="CK62" s="103">
        <f t="shared" si="0"/>
        <v>165</v>
      </c>
    </row>
    <row r="63" spans="3:89" ht="5.25">
      <c r="C63" s="103">
        <v>55</v>
      </c>
      <c r="D63" s="113" t="s">
        <v>67</v>
      </c>
      <c r="E63" s="102">
        <v>18</v>
      </c>
      <c r="F63" s="102">
        <v>6</v>
      </c>
      <c r="G63" s="102">
        <v>8</v>
      </c>
      <c r="H63" s="102">
        <v>21.333333333333332</v>
      </c>
      <c r="I63" s="102">
        <v>36</v>
      </c>
      <c r="J63" s="102">
        <v>11.466666666666665</v>
      </c>
      <c r="K63" s="102">
        <v>57.33333333333333</v>
      </c>
      <c r="L63" s="102">
        <v>16</v>
      </c>
      <c r="M63" s="102">
        <v>15.5</v>
      </c>
      <c r="N63" s="102">
        <v>15.5</v>
      </c>
      <c r="O63" s="102">
        <v>31.333333333333332</v>
      </c>
      <c r="P63" s="102">
        <v>52.5</v>
      </c>
      <c r="Q63" s="102">
        <v>16.766666666666666</v>
      </c>
      <c r="R63" s="102">
        <v>50.3</v>
      </c>
      <c r="S63" s="102">
        <v>17</v>
      </c>
      <c r="T63" s="102">
        <v>13</v>
      </c>
      <c r="U63" s="102">
        <v>8</v>
      </c>
      <c r="V63" s="102">
        <v>25.333333333333332</v>
      </c>
      <c r="W63" s="102">
        <v>52.5</v>
      </c>
      <c r="X63" s="102">
        <v>15.566666666666666</v>
      </c>
      <c r="Y63" s="102">
        <v>31.133333333333333</v>
      </c>
      <c r="Z63" s="102">
        <v>18</v>
      </c>
      <c r="AA63" s="102">
        <v>15</v>
      </c>
      <c r="AB63" s="102">
        <v>33</v>
      </c>
      <c r="AC63" s="102">
        <v>54</v>
      </c>
      <c r="AD63" s="102">
        <v>17.4</v>
      </c>
      <c r="AE63" s="102">
        <v>34.8</v>
      </c>
      <c r="AF63" s="102">
        <v>19</v>
      </c>
      <c r="AG63" s="102">
        <v>20</v>
      </c>
      <c r="AH63" s="102">
        <v>39</v>
      </c>
      <c r="AI63" s="102">
        <v>60</v>
      </c>
      <c r="AJ63" s="102">
        <v>19.8</v>
      </c>
      <c r="AK63" s="102">
        <v>19.8</v>
      </c>
      <c r="AL63" s="102">
        <v>20</v>
      </c>
      <c r="AM63" s="102">
        <v>20</v>
      </c>
      <c r="AN63" s="102">
        <v>40</v>
      </c>
      <c r="AO63" s="102">
        <v>45</v>
      </c>
      <c r="AP63" s="102">
        <v>17</v>
      </c>
      <c r="AQ63" s="102">
        <v>51</v>
      </c>
      <c r="AR63" s="102">
        <v>14</v>
      </c>
      <c r="AS63" s="102">
        <v>15</v>
      </c>
      <c r="AT63" s="102">
        <v>14</v>
      </c>
      <c r="AU63" s="102">
        <v>28.666666666666668</v>
      </c>
      <c r="AV63" s="102">
        <v>51</v>
      </c>
      <c r="AW63" s="102">
        <v>15.933333333333334</v>
      </c>
      <c r="AX63" s="102">
        <v>63.733333333333334</v>
      </c>
      <c r="AY63" s="102">
        <v>18</v>
      </c>
      <c r="AZ63" s="102">
        <v>16</v>
      </c>
      <c r="BA63" s="102">
        <v>34</v>
      </c>
      <c r="BB63" s="102">
        <v>30</v>
      </c>
      <c r="BC63" s="102">
        <v>12.8</v>
      </c>
      <c r="BD63" s="102">
        <v>25.6</v>
      </c>
      <c r="BE63" s="102">
        <v>11</v>
      </c>
      <c r="BF63" s="102">
        <v>10</v>
      </c>
      <c r="BG63" s="102">
        <v>21</v>
      </c>
      <c r="BH63" s="102">
        <v>15</v>
      </c>
      <c r="BI63" s="102">
        <v>7.2</v>
      </c>
      <c r="BJ63" s="102">
        <v>14.4</v>
      </c>
      <c r="BK63" s="102">
        <v>18</v>
      </c>
      <c r="BL63" s="102">
        <v>18</v>
      </c>
      <c r="BM63" s="102">
        <v>36</v>
      </c>
      <c r="BN63" s="102">
        <v>48</v>
      </c>
      <c r="BO63" s="102">
        <v>16.8</v>
      </c>
      <c r="BP63" s="102">
        <v>16.8</v>
      </c>
      <c r="BQ63" s="102">
        <v>20</v>
      </c>
      <c r="BR63" s="102">
        <v>20</v>
      </c>
      <c r="BS63" s="102">
        <v>40</v>
      </c>
      <c r="BT63" s="102">
        <v>60</v>
      </c>
      <c r="BU63" s="102">
        <v>20</v>
      </c>
      <c r="BV63" s="102">
        <v>20</v>
      </c>
      <c r="BW63" s="102">
        <v>20</v>
      </c>
      <c r="BX63" s="102">
        <v>20</v>
      </c>
      <c r="BY63" s="102">
        <v>40</v>
      </c>
      <c r="BZ63" s="102">
        <v>60</v>
      </c>
      <c r="CA63" s="102">
        <v>20</v>
      </c>
      <c r="CB63" s="102">
        <v>20</v>
      </c>
      <c r="CC63" s="102">
        <v>18</v>
      </c>
      <c r="CD63" s="102">
        <v>16</v>
      </c>
      <c r="CE63" s="102">
        <v>34</v>
      </c>
      <c r="CF63" s="102">
        <v>51</v>
      </c>
      <c r="CG63" s="102">
        <v>17</v>
      </c>
      <c r="CH63" s="102">
        <v>17</v>
      </c>
      <c r="CI63" s="99">
        <v>421.90000000000003</v>
      </c>
      <c r="CJ63" s="99">
        <v>15.067857142857145</v>
      </c>
      <c r="CK63" s="103">
        <f t="shared" si="0"/>
        <v>20</v>
      </c>
    </row>
    <row r="64" spans="3:89" ht="5.25">
      <c r="C64" s="103">
        <v>56</v>
      </c>
      <c r="D64" s="113" t="s">
        <v>156</v>
      </c>
      <c r="E64" s="102">
        <v>18</v>
      </c>
      <c r="F64" s="102">
        <v>10</v>
      </c>
      <c r="G64" s="102">
        <v>10</v>
      </c>
      <c r="H64" s="102">
        <v>25.333333333333332</v>
      </c>
      <c r="I64" s="102">
        <v>27</v>
      </c>
      <c r="J64" s="102">
        <v>10.466666666666665</v>
      </c>
      <c r="K64" s="102">
        <v>52.33333333333333</v>
      </c>
      <c r="L64" s="102">
        <v>13</v>
      </c>
      <c r="M64" s="102">
        <v>12</v>
      </c>
      <c r="N64" s="102">
        <v>12</v>
      </c>
      <c r="O64" s="102">
        <v>24.666666666666668</v>
      </c>
      <c r="P64" s="102">
        <v>30</v>
      </c>
      <c r="Q64" s="102">
        <v>10.933333333333334</v>
      </c>
      <c r="R64" s="102">
        <v>32.8</v>
      </c>
      <c r="S64" s="102">
        <v>14</v>
      </c>
      <c r="T64" s="102">
        <v>2</v>
      </c>
      <c r="U64" s="102">
        <v>3</v>
      </c>
      <c r="V64" s="102">
        <v>12.666666666666666</v>
      </c>
      <c r="W64" s="102">
        <v>6</v>
      </c>
      <c r="X64" s="102">
        <v>3.733333333333333</v>
      </c>
      <c r="Y64" s="102">
        <v>7.466666666666666</v>
      </c>
      <c r="Z64" s="102">
        <v>14</v>
      </c>
      <c r="AA64" s="102">
        <v>10</v>
      </c>
      <c r="AB64" s="102">
        <v>24</v>
      </c>
      <c r="AC64" s="102">
        <v>15</v>
      </c>
      <c r="AD64" s="102">
        <v>7.8</v>
      </c>
      <c r="AE64" s="102">
        <v>15.6</v>
      </c>
      <c r="AF64" s="102">
        <v>18</v>
      </c>
      <c r="AG64" s="102">
        <v>19</v>
      </c>
      <c r="AH64" s="102">
        <v>37</v>
      </c>
      <c r="AI64" s="102">
        <v>39</v>
      </c>
      <c r="AJ64" s="102">
        <v>15.2</v>
      </c>
      <c r="AK64" s="102">
        <v>15.2</v>
      </c>
      <c r="AL64" s="102">
        <v>18</v>
      </c>
      <c r="AM64" s="102">
        <v>18</v>
      </c>
      <c r="AN64" s="102">
        <v>36</v>
      </c>
      <c r="AO64" s="102">
        <v>30</v>
      </c>
      <c r="AP64" s="102">
        <v>13.2</v>
      </c>
      <c r="AQ64" s="102">
        <v>39.599999999999994</v>
      </c>
      <c r="AR64" s="102">
        <v>10</v>
      </c>
      <c r="AS64" s="102">
        <v>10</v>
      </c>
      <c r="AT64" s="102">
        <v>10</v>
      </c>
      <c r="AU64" s="102">
        <v>20</v>
      </c>
      <c r="AV64" s="102">
        <v>9</v>
      </c>
      <c r="AW64" s="102">
        <v>5.8</v>
      </c>
      <c r="AX64" s="102">
        <v>23.2</v>
      </c>
      <c r="AY64" s="102">
        <v>11</v>
      </c>
      <c r="AZ64" s="102">
        <v>14</v>
      </c>
      <c r="BA64" s="102">
        <v>25</v>
      </c>
      <c r="BB64" s="102">
        <v>7.5</v>
      </c>
      <c r="BC64" s="102">
        <v>6.5</v>
      </c>
      <c r="BD64" s="102">
        <v>13</v>
      </c>
      <c r="BE64" s="102">
        <v>15</v>
      </c>
      <c r="BF64" s="102">
        <v>15</v>
      </c>
      <c r="BG64" s="102">
        <v>30</v>
      </c>
      <c r="BH64" s="102">
        <v>27</v>
      </c>
      <c r="BI64" s="102">
        <v>11.4</v>
      </c>
      <c r="BJ64" s="102">
        <v>22.8</v>
      </c>
      <c r="BK64" s="102">
        <v>14</v>
      </c>
      <c r="BL64" s="102">
        <v>13</v>
      </c>
      <c r="BM64" s="102">
        <v>27</v>
      </c>
      <c r="BN64" s="102">
        <v>12</v>
      </c>
      <c r="BO64" s="102">
        <v>7.8</v>
      </c>
      <c r="BP64" s="102">
        <v>7.8</v>
      </c>
      <c r="BQ64" s="102">
        <v>19</v>
      </c>
      <c r="BR64" s="102">
        <v>19</v>
      </c>
      <c r="BS64" s="102">
        <v>38</v>
      </c>
      <c r="BT64" s="102">
        <v>57</v>
      </c>
      <c r="BU64" s="102">
        <v>19</v>
      </c>
      <c r="BV64" s="102">
        <v>19</v>
      </c>
      <c r="BW64" s="102">
        <v>20</v>
      </c>
      <c r="BX64" s="102">
        <v>20</v>
      </c>
      <c r="BY64" s="102">
        <v>40</v>
      </c>
      <c r="BZ64" s="102">
        <v>60</v>
      </c>
      <c r="CA64" s="102">
        <v>20</v>
      </c>
      <c r="CB64" s="102">
        <v>20</v>
      </c>
      <c r="CC64" s="102">
        <v>14</v>
      </c>
      <c r="CD64" s="102">
        <v>18</v>
      </c>
      <c r="CE64" s="102">
        <v>32</v>
      </c>
      <c r="CF64" s="102">
        <v>42</v>
      </c>
      <c r="CG64" s="102">
        <v>14.8</v>
      </c>
      <c r="CH64" s="102">
        <v>14.8</v>
      </c>
      <c r="CI64" s="99">
        <v>283.59999999999997</v>
      </c>
      <c r="CJ64" s="99">
        <v>10.128571428571428</v>
      </c>
      <c r="CK64" s="103">
        <f t="shared" si="0"/>
        <v>109</v>
      </c>
    </row>
    <row r="65" spans="3:89" ht="5.25">
      <c r="C65" s="103">
        <v>57</v>
      </c>
      <c r="D65" s="113" t="s">
        <v>92</v>
      </c>
      <c r="E65" s="102">
        <v>18</v>
      </c>
      <c r="F65" s="102">
        <v>8</v>
      </c>
      <c r="G65" s="102">
        <v>8</v>
      </c>
      <c r="H65" s="102">
        <v>22.666666666666668</v>
      </c>
      <c r="I65" s="102">
        <v>30</v>
      </c>
      <c r="J65" s="102">
        <v>10.533333333333335</v>
      </c>
      <c r="K65" s="102">
        <v>52.66666666666667</v>
      </c>
      <c r="L65" s="102">
        <v>10</v>
      </c>
      <c r="M65" s="102">
        <v>6</v>
      </c>
      <c r="N65" s="102">
        <v>7</v>
      </c>
      <c r="O65" s="102">
        <v>15.333333333333334</v>
      </c>
      <c r="P65" s="102">
        <v>27</v>
      </c>
      <c r="Q65" s="102">
        <v>8.466666666666667</v>
      </c>
      <c r="R65" s="102">
        <v>25.4</v>
      </c>
      <c r="S65" s="102">
        <v>15</v>
      </c>
      <c r="T65" s="102">
        <v>9</v>
      </c>
      <c r="U65" s="102">
        <v>6</v>
      </c>
      <c r="V65" s="102">
        <v>20</v>
      </c>
      <c r="W65" s="102">
        <v>30</v>
      </c>
      <c r="X65" s="102">
        <v>10</v>
      </c>
      <c r="Y65" s="102">
        <v>20</v>
      </c>
      <c r="Z65" s="102">
        <v>18</v>
      </c>
      <c r="AA65" s="102">
        <v>10</v>
      </c>
      <c r="AB65" s="102">
        <v>28</v>
      </c>
      <c r="AC65" s="102">
        <v>42</v>
      </c>
      <c r="AD65" s="102">
        <v>14</v>
      </c>
      <c r="AE65" s="102">
        <v>28</v>
      </c>
      <c r="AF65" s="102">
        <v>17</v>
      </c>
      <c r="AG65" s="102">
        <v>19</v>
      </c>
      <c r="AH65" s="102">
        <v>36</v>
      </c>
      <c r="AI65" s="102">
        <v>37.5</v>
      </c>
      <c r="AJ65" s="102">
        <v>14.7</v>
      </c>
      <c r="AK65" s="102">
        <v>14.7</v>
      </c>
      <c r="AL65" s="102">
        <v>19</v>
      </c>
      <c r="AM65" s="102">
        <v>19</v>
      </c>
      <c r="AN65" s="102">
        <v>38</v>
      </c>
      <c r="AO65" s="102">
        <v>45</v>
      </c>
      <c r="AP65" s="102">
        <v>16.6</v>
      </c>
      <c r="AQ65" s="102">
        <v>49.800000000000004</v>
      </c>
      <c r="AR65" s="102">
        <v>12</v>
      </c>
      <c r="AS65" s="102">
        <v>9</v>
      </c>
      <c r="AT65" s="102">
        <v>8</v>
      </c>
      <c r="AU65" s="102">
        <v>19.333333333333332</v>
      </c>
      <c r="AV65" s="102">
        <v>36</v>
      </c>
      <c r="AW65" s="102">
        <v>11.066666666666666</v>
      </c>
      <c r="AX65" s="102">
        <v>44.266666666666666</v>
      </c>
      <c r="AY65" s="102">
        <v>10</v>
      </c>
      <c r="AZ65" s="102">
        <v>14</v>
      </c>
      <c r="BA65" s="102">
        <v>24</v>
      </c>
      <c r="BB65" s="102">
        <v>36</v>
      </c>
      <c r="BC65" s="102">
        <v>12</v>
      </c>
      <c r="BD65" s="102">
        <v>24</v>
      </c>
      <c r="BE65" s="102">
        <v>16</v>
      </c>
      <c r="BF65" s="102">
        <v>14</v>
      </c>
      <c r="BG65" s="102">
        <v>30</v>
      </c>
      <c r="BH65" s="102">
        <v>39</v>
      </c>
      <c r="BI65" s="102">
        <v>13.8</v>
      </c>
      <c r="BJ65" s="102">
        <v>27.6</v>
      </c>
      <c r="BK65" s="102">
        <v>14</v>
      </c>
      <c r="BL65" s="102">
        <v>14</v>
      </c>
      <c r="BM65" s="102">
        <v>28</v>
      </c>
      <c r="BN65" s="102">
        <v>9</v>
      </c>
      <c r="BO65" s="102">
        <v>7.4</v>
      </c>
      <c r="BP65" s="102">
        <v>7.4</v>
      </c>
      <c r="BQ65" s="102">
        <v>18</v>
      </c>
      <c r="BR65" s="102">
        <v>18</v>
      </c>
      <c r="BS65" s="102">
        <v>36</v>
      </c>
      <c r="BT65" s="102">
        <v>54</v>
      </c>
      <c r="BU65" s="102">
        <v>18</v>
      </c>
      <c r="BV65" s="102">
        <v>18</v>
      </c>
      <c r="BW65" s="102">
        <v>18</v>
      </c>
      <c r="BX65" s="102">
        <v>20</v>
      </c>
      <c r="BY65" s="102">
        <v>38</v>
      </c>
      <c r="BZ65" s="102">
        <v>57</v>
      </c>
      <c r="CA65" s="102">
        <v>19</v>
      </c>
      <c r="CB65" s="102">
        <v>19</v>
      </c>
      <c r="CC65" s="102">
        <v>16</v>
      </c>
      <c r="CD65" s="102">
        <v>16</v>
      </c>
      <c r="CE65" s="102">
        <v>32</v>
      </c>
      <c r="CF65" s="102">
        <v>48</v>
      </c>
      <c r="CG65" s="102">
        <v>16</v>
      </c>
      <c r="CH65" s="102">
        <v>16</v>
      </c>
      <c r="CI65" s="99">
        <v>346.8333333333333</v>
      </c>
      <c r="CJ65" s="99">
        <v>12.386904761904761</v>
      </c>
      <c r="CK65" s="103">
        <f t="shared" si="0"/>
        <v>45</v>
      </c>
    </row>
    <row r="66" spans="3:89" ht="5.25">
      <c r="C66" s="103">
        <v>58</v>
      </c>
      <c r="D66" s="113" t="s">
        <v>55</v>
      </c>
      <c r="E66" s="102">
        <v>19</v>
      </c>
      <c r="F66" s="102">
        <v>13</v>
      </c>
      <c r="G66" s="102">
        <v>14</v>
      </c>
      <c r="H66" s="102">
        <v>30.666666666666668</v>
      </c>
      <c r="I66" s="102">
        <v>45</v>
      </c>
      <c r="J66" s="102">
        <v>15.133333333333335</v>
      </c>
      <c r="K66" s="102">
        <v>75.66666666666667</v>
      </c>
      <c r="L66" s="102">
        <v>17</v>
      </c>
      <c r="M66" s="102">
        <v>16.5</v>
      </c>
      <c r="N66" s="102">
        <v>16.5</v>
      </c>
      <c r="O66" s="102">
        <v>33.333333333333336</v>
      </c>
      <c r="P66" s="102">
        <v>52.5</v>
      </c>
      <c r="Q66" s="102">
        <v>17.166666666666668</v>
      </c>
      <c r="R66" s="102">
        <v>51.5</v>
      </c>
      <c r="S66" s="102">
        <v>18</v>
      </c>
      <c r="T66" s="102">
        <v>18.5</v>
      </c>
      <c r="U66" s="102">
        <v>12</v>
      </c>
      <c r="V66" s="102">
        <v>32.333333333333336</v>
      </c>
      <c r="W66" s="102">
        <v>48</v>
      </c>
      <c r="X66" s="102">
        <v>16.06666666666667</v>
      </c>
      <c r="Y66" s="102">
        <v>32.13333333333334</v>
      </c>
      <c r="Z66" s="102">
        <v>19</v>
      </c>
      <c r="AA66" s="102">
        <v>17</v>
      </c>
      <c r="AB66" s="102">
        <v>36</v>
      </c>
      <c r="AC66" s="102">
        <v>45</v>
      </c>
      <c r="AD66" s="102">
        <v>16.2</v>
      </c>
      <c r="AE66" s="102">
        <v>32.4</v>
      </c>
      <c r="AF66" s="102">
        <v>19</v>
      </c>
      <c r="AG66" s="102">
        <v>20</v>
      </c>
      <c r="AH66" s="102">
        <v>39</v>
      </c>
      <c r="AI66" s="102">
        <v>60</v>
      </c>
      <c r="AJ66" s="102">
        <v>19.8</v>
      </c>
      <c r="AK66" s="102">
        <v>19.8</v>
      </c>
      <c r="AL66" s="102">
        <v>12</v>
      </c>
      <c r="AM66" s="102">
        <v>12</v>
      </c>
      <c r="AN66" s="102">
        <v>24</v>
      </c>
      <c r="AO66" s="102">
        <v>57</v>
      </c>
      <c r="AP66" s="102">
        <v>16.2</v>
      </c>
      <c r="AQ66" s="102">
        <v>48.599999999999994</v>
      </c>
      <c r="AR66" s="102">
        <v>14</v>
      </c>
      <c r="AS66" s="102">
        <v>14</v>
      </c>
      <c r="AT66" s="102">
        <v>14</v>
      </c>
      <c r="AU66" s="102">
        <v>28</v>
      </c>
      <c r="AV66" s="102">
        <v>54</v>
      </c>
      <c r="AW66" s="102">
        <v>16.4</v>
      </c>
      <c r="AX66" s="102">
        <v>65.6</v>
      </c>
      <c r="AY66" s="102">
        <v>18</v>
      </c>
      <c r="AZ66" s="102">
        <v>16</v>
      </c>
      <c r="BA66" s="102">
        <v>34</v>
      </c>
      <c r="BB66" s="102">
        <v>42</v>
      </c>
      <c r="BC66" s="102">
        <v>15.2</v>
      </c>
      <c r="BD66" s="102">
        <v>30.4</v>
      </c>
      <c r="BE66" s="102">
        <v>15</v>
      </c>
      <c r="BF66" s="102">
        <v>15</v>
      </c>
      <c r="BG66" s="102">
        <v>30</v>
      </c>
      <c r="BH66" s="102">
        <v>33</v>
      </c>
      <c r="BI66" s="102">
        <v>12.6</v>
      </c>
      <c r="BJ66" s="102">
        <v>25.2</v>
      </c>
      <c r="BK66" s="102">
        <v>20</v>
      </c>
      <c r="BL66" s="102">
        <v>20</v>
      </c>
      <c r="BM66" s="102">
        <v>40</v>
      </c>
      <c r="BN66" s="102">
        <v>60</v>
      </c>
      <c r="BO66" s="102">
        <v>20</v>
      </c>
      <c r="BP66" s="102">
        <v>20</v>
      </c>
      <c r="BQ66" s="102">
        <v>20</v>
      </c>
      <c r="BR66" s="102">
        <v>20</v>
      </c>
      <c r="BS66" s="102">
        <v>40</v>
      </c>
      <c r="BT66" s="102">
        <v>60</v>
      </c>
      <c r="BU66" s="102">
        <v>20</v>
      </c>
      <c r="BV66" s="102">
        <v>20</v>
      </c>
      <c r="BW66" s="102">
        <v>20</v>
      </c>
      <c r="BX66" s="102">
        <v>20</v>
      </c>
      <c r="BY66" s="102">
        <v>40</v>
      </c>
      <c r="BZ66" s="102">
        <v>60</v>
      </c>
      <c r="CA66" s="102">
        <v>20</v>
      </c>
      <c r="CB66" s="102">
        <v>20</v>
      </c>
      <c r="CC66" s="102">
        <v>18</v>
      </c>
      <c r="CD66" s="102">
        <v>18</v>
      </c>
      <c r="CE66" s="102">
        <v>36</v>
      </c>
      <c r="CF66" s="102">
        <v>54</v>
      </c>
      <c r="CG66" s="102">
        <v>18</v>
      </c>
      <c r="CH66" s="102">
        <v>18</v>
      </c>
      <c r="CI66" s="99">
        <v>459.3</v>
      </c>
      <c r="CJ66" s="99">
        <v>16.40357142857143</v>
      </c>
      <c r="CK66" s="103">
        <f t="shared" si="0"/>
        <v>8</v>
      </c>
    </row>
    <row r="67" spans="3:89" ht="5.25">
      <c r="C67" s="103">
        <v>59</v>
      </c>
      <c r="D67" s="113" t="s">
        <v>81</v>
      </c>
      <c r="E67" s="102">
        <v>18</v>
      </c>
      <c r="F67" s="102">
        <v>8</v>
      </c>
      <c r="G67" s="102">
        <v>9</v>
      </c>
      <c r="H67" s="102">
        <v>23.333333333333332</v>
      </c>
      <c r="I67" s="102">
        <v>36</v>
      </c>
      <c r="J67" s="102">
        <v>11.866666666666665</v>
      </c>
      <c r="K67" s="102">
        <v>59.33333333333333</v>
      </c>
      <c r="L67" s="102">
        <v>15</v>
      </c>
      <c r="M67" s="102">
        <v>9</v>
      </c>
      <c r="N67" s="102">
        <v>9</v>
      </c>
      <c r="O67" s="102">
        <v>22</v>
      </c>
      <c r="P67" s="102">
        <v>30</v>
      </c>
      <c r="Q67" s="102">
        <v>10.4</v>
      </c>
      <c r="R67" s="102">
        <v>31.200000000000003</v>
      </c>
      <c r="S67" s="102">
        <v>15</v>
      </c>
      <c r="T67" s="102">
        <v>10.5</v>
      </c>
      <c r="U67" s="102">
        <v>7.5</v>
      </c>
      <c r="V67" s="102">
        <v>22</v>
      </c>
      <c r="W67" s="102">
        <v>25.5</v>
      </c>
      <c r="X67" s="102">
        <v>9.5</v>
      </c>
      <c r="Y67" s="102">
        <v>19</v>
      </c>
      <c r="Z67" s="102">
        <v>18</v>
      </c>
      <c r="AA67" s="102">
        <v>15</v>
      </c>
      <c r="AB67" s="102">
        <v>33</v>
      </c>
      <c r="AC67" s="102">
        <v>57</v>
      </c>
      <c r="AD67" s="102">
        <v>18</v>
      </c>
      <c r="AE67" s="102">
        <v>36</v>
      </c>
      <c r="AF67" s="102">
        <v>19</v>
      </c>
      <c r="AG67" s="102">
        <v>17</v>
      </c>
      <c r="AH67" s="102">
        <v>36</v>
      </c>
      <c r="AI67" s="102">
        <v>51</v>
      </c>
      <c r="AJ67" s="102">
        <v>17.4</v>
      </c>
      <c r="AK67" s="102">
        <v>17.4</v>
      </c>
      <c r="AL67" s="102">
        <v>15</v>
      </c>
      <c r="AM67" s="102">
        <v>15</v>
      </c>
      <c r="AN67" s="102">
        <v>30</v>
      </c>
      <c r="AO67" s="102">
        <v>48</v>
      </c>
      <c r="AP67" s="102">
        <v>15.6</v>
      </c>
      <c r="AQ67" s="102">
        <v>46.8</v>
      </c>
      <c r="AR67" s="102">
        <v>12</v>
      </c>
      <c r="AS67" s="102">
        <v>11</v>
      </c>
      <c r="AT67" s="102">
        <v>13</v>
      </c>
      <c r="AU67" s="102">
        <v>24</v>
      </c>
      <c r="AV67" s="102">
        <v>45</v>
      </c>
      <c r="AW67" s="102">
        <v>13.8</v>
      </c>
      <c r="AX67" s="102">
        <v>55.2</v>
      </c>
      <c r="AY67" s="102">
        <v>17</v>
      </c>
      <c r="AZ67" s="102">
        <v>17</v>
      </c>
      <c r="BA67" s="102">
        <v>34</v>
      </c>
      <c r="BB67" s="102">
        <v>30</v>
      </c>
      <c r="BC67" s="102">
        <v>12.8</v>
      </c>
      <c r="BD67" s="102">
        <v>25.6</v>
      </c>
      <c r="BE67" s="102">
        <v>11</v>
      </c>
      <c r="BF67" s="102">
        <v>10</v>
      </c>
      <c r="BG67" s="102">
        <v>21</v>
      </c>
      <c r="BH67" s="102">
        <v>12</v>
      </c>
      <c r="BI67" s="102">
        <v>6.6</v>
      </c>
      <c r="BJ67" s="102">
        <v>13.2</v>
      </c>
      <c r="BK67" s="102">
        <v>16</v>
      </c>
      <c r="BL67" s="102">
        <v>15</v>
      </c>
      <c r="BM67" s="102">
        <v>31</v>
      </c>
      <c r="BN67" s="102">
        <v>30</v>
      </c>
      <c r="BO67" s="102">
        <v>12.2</v>
      </c>
      <c r="BP67" s="102">
        <v>12.2</v>
      </c>
      <c r="BQ67" s="102">
        <v>19</v>
      </c>
      <c r="BR67" s="102">
        <v>19</v>
      </c>
      <c r="BS67" s="102">
        <v>38</v>
      </c>
      <c r="BT67" s="102">
        <v>57</v>
      </c>
      <c r="BU67" s="102">
        <v>19</v>
      </c>
      <c r="BV67" s="102">
        <v>19</v>
      </c>
      <c r="BW67" s="102">
        <v>20</v>
      </c>
      <c r="BX67" s="102">
        <v>18</v>
      </c>
      <c r="BY67" s="102">
        <v>38</v>
      </c>
      <c r="BZ67" s="102">
        <v>57</v>
      </c>
      <c r="CA67" s="102">
        <v>19</v>
      </c>
      <c r="CB67" s="102">
        <v>19</v>
      </c>
      <c r="CC67" s="102">
        <v>18</v>
      </c>
      <c r="CD67" s="102">
        <v>16</v>
      </c>
      <c r="CE67" s="102">
        <v>34</v>
      </c>
      <c r="CF67" s="102">
        <v>51</v>
      </c>
      <c r="CG67" s="102">
        <v>17</v>
      </c>
      <c r="CH67" s="102">
        <v>17</v>
      </c>
      <c r="CI67" s="99">
        <v>370.9333333333333</v>
      </c>
      <c r="CJ67" s="99">
        <v>13.247619047619045</v>
      </c>
      <c r="CK67" s="103">
        <f t="shared" si="0"/>
        <v>34</v>
      </c>
    </row>
    <row r="68" spans="3:89" ht="5.25">
      <c r="C68" s="103">
        <v>60</v>
      </c>
      <c r="D68" s="113" t="s">
        <v>69</v>
      </c>
      <c r="E68" s="102">
        <v>18</v>
      </c>
      <c r="F68" s="102">
        <v>6</v>
      </c>
      <c r="G68" s="102">
        <v>7</v>
      </c>
      <c r="H68" s="102">
        <v>20.666666666666668</v>
      </c>
      <c r="I68" s="102">
        <v>39</v>
      </c>
      <c r="J68" s="102">
        <v>11.933333333333334</v>
      </c>
      <c r="K68" s="102">
        <v>59.66666666666667</v>
      </c>
      <c r="L68" s="102">
        <v>16</v>
      </c>
      <c r="M68" s="102">
        <v>14.5</v>
      </c>
      <c r="N68" s="102">
        <v>15</v>
      </c>
      <c r="O68" s="102">
        <v>30.333333333333332</v>
      </c>
      <c r="P68" s="102">
        <v>48</v>
      </c>
      <c r="Q68" s="102">
        <v>15.666666666666666</v>
      </c>
      <c r="R68" s="102">
        <v>47</v>
      </c>
      <c r="S68" s="102">
        <v>18</v>
      </c>
      <c r="T68" s="102">
        <v>14.5</v>
      </c>
      <c r="U68" s="102">
        <v>10.5</v>
      </c>
      <c r="V68" s="102">
        <v>28.666666666666668</v>
      </c>
      <c r="W68" s="102">
        <v>49.5</v>
      </c>
      <c r="X68" s="102">
        <v>15.633333333333335</v>
      </c>
      <c r="Y68" s="102">
        <v>31.26666666666667</v>
      </c>
      <c r="Z68" s="102">
        <v>18</v>
      </c>
      <c r="AA68" s="102">
        <v>8</v>
      </c>
      <c r="AB68" s="102">
        <v>26</v>
      </c>
      <c r="AC68" s="102">
        <v>33</v>
      </c>
      <c r="AD68" s="102">
        <v>11.8</v>
      </c>
      <c r="AE68" s="102">
        <v>23.6</v>
      </c>
      <c r="AF68" s="102">
        <v>18</v>
      </c>
      <c r="AG68" s="102">
        <v>17</v>
      </c>
      <c r="AH68" s="102">
        <v>35</v>
      </c>
      <c r="AI68" s="102">
        <v>54</v>
      </c>
      <c r="AJ68" s="102">
        <v>17.8</v>
      </c>
      <c r="AK68" s="102">
        <v>17.8</v>
      </c>
      <c r="AL68" s="102">
        <v>20</v>
      </c>
      <c r="AM68" s="102">
        <v>20</v>
      </c>
      <c r="AN68" s="102">
        <v>40</v>
      </c>
      <c r="AO68" s="102">
        <v>51</v>
      </c>
      <c r="AP68" s="102">
        <v>18.2</v>
      </c>
      <c r="AQ68" s="102">
        <v>54.599999999999994</v>
      </c>
      <c r="AR68" s="102">
        <v>13</v>
      </c>
      <c r="AS68" s="102">
        <v>13</v>
      </c>
      <c r="AT68" s="102">
        <v>14</v>
      </c>
      <c r="AU68" s="102">
        <v>26.666666666666668</v>
      </c>
      <c r="AV68" s="102">
        <v>30</v>
      </c>
      <c r="AW68" s="102">
        <v>11.333333333333334</v>
      </c>
      <c r="AX68" s="102">
        <v>45.333333333333336</v>
      </c>
      <c r="AY68" s="102">
        <v>17</v>
      </c>
      <c r="AZ68" s="102">
        <v>16.5</v>
      </c>
      <c r="BA68" s="102">
        <v>33.5</v>
      </c>
      <c r="BB68" s="102">
        <v>51</v>
      </c>
      <c r="BC68" s="102">
        <v>16.9</v>
      </c>
      <c r="BD68" s="102">
        <v>33.8</v>
      </c>
      <c r="BE68" s="102">
        <v>15</v>
      </c>
      <c r="BF68" s="102">
        <v>15</v>
      </c>
      <c r="BG68" s="102">
        <v>30</v>
      </c>
      <c r="BH68" s="102">
        <v>30</v>
      </c>
      <c r="BI68" s="102">
        <v>12</v>
      </c>
      <c r="BJ68" s="102">
        <v>24</v>
      </c>
      <c r="BK68" s="102">
        <v>17</v>
      </c>
      <c r="BL68" s="102">
        <v>16</v>
      </c>
      <c r="BM68" s="102">
        <v>33</v>
      </c>
      <c r="BN68" s="102">
        <v>36</v>
      </c>
      <c r="BO68" s="102">
        <v>13.8</v>
      </c>
      <c r="BP68" s="102">
        <v>13.8</v>
      </c>
      <c r="BQ68" s="102">
        <v>20</v>
      </c>
      <c r="BR68" s="102">
        <v>20</v>
      </c>
      <c r="BS68" s="102">
        <v>40</v>
      </c>
      <c r="BT68" s="102">
        <v>60</v>
      </c>
      <c r="BU68" s="102">
        <v>20</v>
      </c>
      <c r="BV68" s="102">
        <v>20</v>
      </c>
      <c r="BW68" s="102">
        <v>20</v>
      </c>
      <c r="BX68" s="102">
        <v>20</v>
      </c>
      <c r="BY68" s="102">
        <v>40</v>
      </c>
      <c r="BZ68" s="102">
        <v>60</v>
      </c>
      <c r="CA68" s="102">
        <v>20</v>
      </c>
      <c r="CB68" s="102">
        <v>20</v>
      </c>
      <c r="CC68" s="102">
        <v>18</v>
      </c>
      <c r="CD68" s="102">
        <v>16</v>
      </c>
      <c r="CE68" s="102">
        <v>34</v>
      </c>
      <c r="CF68" s="102">
        <v>51</v>
      </c>
      <c r="CG68" s="102">
        <v>17</v>
      </c>
      <c r="CH68" s="102">
        <v>17</v>
      </c>
      <c r="CI68" s="100">
        <v>407.8666666666667</v>
      </c>
      <c r="CJ68" s="100">
        <v>14.566666666666666</v>
      </c>
      <c r="CK68" s="103">
        <f t="shared" si="0"/>
        <v>22</v>
      </c>
    </row>
    <row r="69" spans="3:89" ht="5.25">
      <c r="C69" s="103">
        <v>61</v>
      </c>
      <c r="D69" s="113" t="s">
        <v>137</v>
      </c>
      <c r="E69" s="102">
        <v>19</v>
      </c>
      <c r="F69" s="102">
        <v>8</v>
      </c>
      <c r="G69" s="102">
        <v>9</v>
      </c>
      <c r="H69" s="102">
        <v>24</v>
      </c>
      <c r="I69" s="102">
        <v>36</v>
      </c>
      <c r="J69" s="102">
        <v>12</v>
      </c>
      <c r="K69" s="102">
        <v>60</v>
      </c>
      <c r="L69" s="102">
        <v>10</v>
      </c>
      <c r="M69" s="102">
        <v>9</v>
      </c>
      <c r="N69" s="102">
        <v>9</v>
      </c>
      <c r="O69" s="102">
        <v>18.666666666666668</v>
      </c>
      <c r="P69" s="102">
        <v>15</v>
      </c>
      <c r="Q69" s="102">
        <v>6.733333333333334</v>
      </c>
      <c r="R69" s="102">
        <v>20.200000000000003</v>
      </c>
      <c r="S69" s="102">
        <v>13</v>
      </c>
      <c r="T69" s="102">
        <v>3</v>
      </c>
      <c r="U69" s="102">
        <v>2.5</v>
      </c>
      <c r="V69" s="102">
        <v>12.333333333333334</v>
      </c>
      <c r="W69" s="102">
        <v>10.5</v>
      </c>
      <c r="X69" s="102">
        <v>4.566666666666667</v>
      </c>
      <c r="Y69" s="102">
        <v>9.133333333333335</v>
      </c>
      <c r="Z69" s="102">
        <v>19</v>
      </c>
      <c r="AA69" s="102">
        <v>10</v>
      </c>
      <c r="AB69" s="102">
        <v>29</v>
      </c>
      <c r="AC69" s="102">
        <v>33</v>
      </c>
      <c r="AD69" s="102">
        <v>12.4</v>
      </c>
      <c r="AE69" s="102">
        <v>24.8</v>
      </c>
      <c r="AF69" s="102">
        <v>13</v>
      </c>
      <c r="AG69" s="102">
        <v>14</v>
      </c>
      <c r="AH69" s="102">
        <v>27</v>
      </c>
      <c r="AI69" s="102">
        <v>30</v>
      </c>
      <c r="AJ69" s="102">
        <v>11.4</v>
      </c>
      <c r="AK69" s="102">
        <v>11.4</v>
      </c>
      <c r="AL69" s="102">
        <v>16</v>
      </c>
      <c r="AM69" s="102">
        <v>16</v>
      </c>
      <c r="AN69" s="102">
        <v>32</v>
      </c>
      <c r="AO69" s="102">
        <v>27</v>
      </c>
      <c r="AP69" s="102">
        <v>11.8</v>
      </c>
      <c r="AQ69" s="102">
        <v>35.400000000000006</v>
      </c>
      <c r="AR69" s="102">
        <v>10</v>
      </c>
      <c r="AS69" s="102">
        <v>11</v>
      </c>
      <c r="AT69" s="102">
        <v>11</v>
      </c>
      <c r="AU69" s="102">
        <v>21.333333333333332</v>
      </c>
      <c r="AV69" s="102">
        <v>27</v>
      </c>
      <c r="AW69" s="102">
        <v>9.666666666666666</v>
      </c>
      <c r="AX69" s="102">
        <v>38.666666666666664</v>
      </c>
      <c r="AY69" s="102">
        <v>12</v>
      </c>
      <c r="AZ69" s="102">
        <v>13</v>
      </c>
      <c r="BA69" s="102">
        <v>25</v>
      </c>
      <c r="BB69" s="102">
        <v>22.5</v>
      </c>
      <c r="BC69" s="102">
        <v>9.5</v>
      </c>
      <c r="BD69" s="102">
        <v>19</v>
      </c>
      <c r="BE69" s="102">
        <v>12</v>
      </c>
      <c r="BF69" s="102">
        <v>11</v>
      </c>
      <c r="BG69" s="102">
        <v>23</v>
      </c>
      <c r="BH69" s="102">
        <v>27</v>
      </c>
      <c r="BI69" s="102">
        <v>10</v>
      </c>
      <c r="BJ69" s="102">
        <v>20</v>
      </c>
      <c r="BK69" s="102">
        <v>14</v>
      </c>
      <c r="BL69" s="102">
        <v>13</v>
      </c>
      <c r="BM69" s="102">
        <v>27</v>
      </c>
      <c r="BN69" s="102">
        <v>24</v>
      </c>
      <c r="BO69" s="102">
        <v>10.2</v>
      </c>
      <c r="BP69" s="102">
        <v>10.2</v>
      </c>
      <c r="BQ69" s="102">
        <v>17</v>
      </c>
      <c r="BR69" s="102">
        <v>17</v>
      </c>
      <c r="BS69" s="102">
        <v>34</v>
      </c>
      <c r="BT69" s="102">
        <v>51</v>
      </c>
      <c r="BU69" s="102">
        <v>17</v>
      </c>
      <c r="BV69" s="102">
        <v>17</v>
      </c>
      <c r="BW69" s="102">
        <v>16</v>
      </c>
      <c r="BX69" s="102">
        <v>16</v>
      </c>
      <c r="BY69" s="102">
        <v>32</v>
      </c>
      <c r="BZ69" s="102">
        <v>48</v>
      </c>
      <c r="CA69" s="102">
        <v>16</v>
      </c>
      <c r="CB69" s="102">
        <v>16</v>
      </c>
      <c r="CC69" s="102">
        <v>18</v>
      </c>
      <c r="CD69" s="102">
        <v>16</v>
      </c>
      <c r="CE69" s="102">
        <v>34</v>
      </c>
      <c r="CF69" s="102">
        <v>51</v>
      </c>
      <c r="CG69" s="102">
        <v>17</v>
      </c>
      <c r="CH69" s="102">
        <v>17</v>
      </c>
      <c r="CI69" s="99">
        <v>298.8</v>
      </c>
      <c r="CJ69" s="99">
        <v>10.671428571428573</v>
      </c>
      <c r="CK69" s="103">
        <f t="shared" si="0"/>
        <v>90</v>
      </c>
    </row>
    <row r="70" spans="3:89" ht="5.25">
      <c r="C70" s="103">
        <v>62</v>
      </c>
      <c r="D70" s="113" t="s">
        <v>97</v>
      </c>
      <c r="E70" s="102">
        <v>18</v>
      </c>
      <c r="F70" s="102">
        <v>10</v>
      </c>
      <c r="G70" s="102">
        <v>11</v>
      </c>
      <c r="H70" s="102">
        <v>26</v>
      </c>
      <c r="I70" s="102">
        <v>30</v>
      </c>
      <c r="J70" s="102">
        <v>11.2</v>
      </c>
      <c r="K70" s="102">
        <v>56</v>
      </c>
      <c r="L70" s="102">
        <v>13</v>
      </c>
      <c r="M70" s="102">
        <v>12.5</v>
      </c>
      <c r="N70" s="102">
        <v>12</v>
      </c>
      <c r="O70" s="102">
        <v>25</v>
      </c>
      <c r="P70" s="102">
        <v>28.5</v>
      </c>
      <c r="Q70" s="102">
        <v>10.7</v>
      </c>
      <c r="R70" s="102">
        <v>32.099999999999994</v>
      </c>
      <c r="S70" s="102">
        <v>16</v>
      </c>
      <c r="T70" s="102">
        <v>12.5</v>
      </c>
      <c r="U70" s="102">
        <v>6</v>
      </c>
      <c r="V70" s="102">
        <v>23</v>
      </c>
      <c r="W70" s="102">
        <v>30</v>
      </c>
      <c r="X70" s="102">
        <v>10.6</v>
      </c>
      <c r="Y70" s="102">
        <v>21.2</v>
      </c>
      <c r="Z70" s="102">
        <v>18</v>
      </c>
      <c r="AA70" s="102">
        <v>4</v>
      </c>
      <c r="AB70" s="102">
        <v>22</v>
      </c>
      <c r="AC70" s="102">
        <v>36</v>
      </c>
      <c r="AD70" s="102">
        <v>11.6</v>
      </c>
      <c r="AE70" s="102">
        <v>23.2</v>
      </c>
      <c r="AF70" s="102">
        <v>19</v>
      </c>
      <c r="AG70" s="102">
        <v>20</v>
      </c>
      <c r="AH70" s="102">
        <v>39</v>
      </c>
      <c r="AI70" s="102">
        <v>39</v>
      </c>
      <c r="AJ70" s="102">
        <v>15.6</v>
      </c>
      <c r="AK70" s="102">
        <v>15.6</v>
      </c>
      <c r="AL70" s="102">
        <v>17</v>
      </c>
      <c r="AM70" s="102">
        <v>17</v>
      </c>
      <c r="AN70" s="102">
        <v>34</v>
      </c>
      <c r="AO70" s="102">
        <v>30</v>
      </c>
      <c r="AP70" s="102">
        <v>12.8</v>
      </c>
      <c r="AQ70" s="102">
        <v>38.400000000000006</v>
      </c>
      <c r="AR70" s="102">
        <v>11</v>
      </c>
      <c r="AS70" s="102">
        <v>14</v>
      </c>
      <c r="AT70" s="102">
        <v>12</v>
      </c>
      <c r="AU70" s="102">
        <v>24.666666666666668</v>
      </c>
      <c r="AV70" s="102">
        <v>36</v>
      </c>
      <c r="AW70" s="102">
        <v>12.133333333333335</v>
      </c>
      <c r="AX70" s="102">
        <v>48.53333333333334</v>
      </c>
      <c r="AY70" s="102">
        <v>10</v>
      </c>
      <c r="AZ70" s="102">
        <v>14</v>
      </c>
      <c r="BA70" s="102">
        <v>24</v>
      </c>
      <c r="BB70" s="102">
        <v>36</v>
      </c>
      <c r="BC70" s="102">
        <v>12</v>
      </c>
      <c r="BD70" s="102">
        <v>24</v>
      </c>
      <c r="BE70" s="102">
        <v>12</v>
      </c>
      <c r="BF70" s="102">
        <v>11</v>
      </c>
      <c r="BG70" s="102">
        <v>23</v>
      </c>
      <c r="BH70" s="102">
        <v>27</v>
      </c>
      <c r="BI70" s="102">
        <v>10</v>
      </c>
      <c r="BJ70" s="102">
        <v>20</v>
      </c>
      <c r="BK70" s="102">
        <v>15</v>
      </c>
      <c r="BL70" s="102">
        <v>14</v>
      </c>
      <c r="BM70" s="102">
        <v>29</v>
      </c>
      <c r="BN70" s="102">
        <v>9</v>
      </c>
      <c r="BO70" s="102">
        <v>7.6</v>
      </c>
      <c r="BP70" s="102">
        <v>7.6</v>
      </c>
      <c r="BQ70" s="102">
        <v>16</v>
      </c>
      <c r="BR70" s="102">
        <v>16</v>
      </c>
      <c r="BS70" s="102">
        <v>32</v>
      </c>
      <c r="BT70" s="102">
        <v>48</v>
      </c>
      <c r="BU70" s="102">
        <v>16</v>
      </c>
      <c r="BV70" s="102">
        <v>16</v>
      </c>
      <c r="BW70" s="102">
        <v>19</v>
      </c>
      <c r="BX70" s="102">
        <v>19</v>
      </c>
      <c r="BY70" s="102">
        <v>38</v>
      </c>
      <c r="BZ70" s="102">
        <v>57</v>
      </c>
      <c r="CA70" s="102">
        <v>19</v>
      </c>
      <c r="CB70" s="102">
        <v>19</v>
      </c>
      <c r="CC70" s="102">
        <v>18</v>
      </c>
      <c r="CD70" s="102">
        <v>18</v>
      </c>
      <c r="CE70" s="102">
        <v>36</v>
      </c>
      <c r="CF70" s="102">
        <v>54</v>
      </c>
      <c r="CG70" s="102">
        <v>18</v>
      </c>
      <c r="CH70" s="102">
        <v>18</v>
      </c>
      <c r="CI70" s="99">
        <v>339.6333333333333</v>
      </c>
      <c r="CJ70" s="99">
        <v>12.129761904761905</v>
      </c>
      <c r="CK70" s="103">
        <f t="shared" si="0"/>
        <v>50</v>
      </c>
    </row>
    <row r="71" spans="3:89" ht="5.25">
      <c r="C71" s="103">
        <v>63</v>
      </c>
      <c r="D71" s="113" t="s">
        <v>207</v>
      </c>
      <c r="E71" s="102">
        <v>14</v>
      </c>
      <c r="F71" s="102">
        <v>8</v>
      </c>
      <c r="G71" s="102">
        <v>9</v>
      </c>
      <c r="H71" s="102">
        <v>20.666666666666668</v>
      </c>
      <c r="I71" s="102">
        <v>30</v>
      </c>
      <c r="J71" s="102">
        <v>10.133333333333335</v>
      </c>
      <c r="K71" s="102">
        <v>50.66666666666667</v>
      </c>
      <c r="L71" s="102">
        <v>9</v>
      </c>
      <c r="M71" s="102">
        <v>3</v>
      </c>
      <c r="N71" s="102">
        <v>3</v>
      </c>
      <c r="O71" s="102">
        <v>10</v>
      </c>
      <c r="P71" s="102">
        <v>1.5</v>
      </c>
      <c r="Q71" s="102">
        <v>2.3</v>
      </c>
      <c r="R71" s="102">
        <v>6.8999999999999995</v>
      </c>
      <c r="S71" s="102">
        <v>10</v>
      </c>
      <c r="T71" s="102">
        <v>1.5</v>
      </c>
      <c r="U71" s="102">
        <v>1.5</v>
      </c>
      <c r="V71" s="102">
        <v>8.666666666666666</v>
      </c>
      <c r="W71" s="102">
        <v>2</v>
      </c>
      <c r="X71" s="102">
        <v>2.1333333333333333</v>
      </c>
      <c r="Y71" s="102">
        <v>4.266666666666667</v>
      </c>
      <c r="Z71" s="102">
        <v>14</v>
      </c>
      <c r="AA71" s="102">
        <v>10</v>
      </c>
      <c r="AB71" s="102">
        <v>24</v>
      </c>
      <c r="AC71" s="102">
        <v>30</v>
      </c>
      <c r="AD71" s="102">
        <v>10.8</v>
      </c>
      <c r="AE71" s="102">
        <v>21.6</v>
      </c>
      <c r="AF71" s="102">
        <v>12</v>
      </c>
      <c r="AG71" s="102">
        <v>12</v>
      </c>
      <c r="AH71" s="102">
        <v>24</v>
      </c>
      <c r="AI71" s="102">
        <v>1.5</v>
      </c>
      <c r="AJ71" s="102">
        <v>5.1</v>
      </c>
      <c r="AK71" s="102">
        <v>5.1</v>
      </c>
      <c r="AL71" s="102">
        <v>10</v>
      </c>
      <c r="AM71" s="102">
        <v>10</v>
      </c>
      <c r="AN71" s="102">
        <v>20</v>
      </c>
      <c r="AO71" s="102">
        <v>33</v>
      </c>
      <c r="AP71" s="102">
        <v>10.6</v>
      </c>
      <c r="AQ71" s="102">
        <v>31.799999999999997</v>
      </c>
      <c r="AR71" s="102">
        <v>0</v>
      </c>
      <c r="AS71" s="102">
        <v>1</v>
      </c>
      <c r="AT71" s="102">
        <v>1</v>
      </c>
      <c r="AU71" s="102">
        <v>1.3333333333333333</v>
      </c>
      <c r="AV71" s="102">
        <v>3</v>
      </c>
      <c r="AW71" s="102">
        <v>0.8666666666666666</v>
      </c>
      <c r="AX71" s="102">
        <v>3.4666666666666663</v>
      </c>
      <c r="AY71" s="102">
        <v>10</v>
      </c>
      <c r="AZ71" s="102">
        <v>13</v>
      </c>
      <c r="BA71" s="102">
        <v>23</v>
      </c>
      <c r="BB71" s="102">
        <v>21</v>
      </c>
      <c r="BC71" s="102">
        <v>8.8</v>
      </c>
      <c r="BD71" s="102">
        <v>17.6</v>
      </c>
      <c r="BE71" s="102">
        <v>11</v>
      </c>
      <c r="BF71" s="102">
        <v>10</v>
      </c>
      <c r="BG71" s="102">
        <v>21</v>
      </c>
      <c r="BH71" s="102">
        <v>12</v>
      </c>
      <c r="BI71" s="102">
        <v>6.6</v>
      </c>
      <c r="BJ71" s="102">
        <v>13.2</v>
      </c>
      <c r="BK71" s="102">
        <v>14</v>
      </c>
      <c r="BL71" s="102">
        <v>12</v>
      </c>
      <c r="BM71" s="102">
        <v>26</v>
      </c>
      <c r="BN71" s="102">
        <v>9</v>
      </c>
      <c r="BO71" s="102">
        <v>7</v>
      </c>
      <c r="BP71" s="102">
        <v>7</v>
      </c>
      <c r="BQ71" s="102">
        <v>13</v>
      </c>
      <c r="BR71" s="102">
        <v>13</v>
      </c>
      <c r="BS71" s="102">
        <v>26</v>
      </c>
      <c r="BT71" s="102">
        <v>39</v>
      </c>
      <c r="BU71" s="102">
        <v>13</v>
      </c>
      <c r="BV71" s="102">
        <v>13</v>
      </c>
      <c r="BW71" s="102">
        <v>16</v>
      </c>
      <c r="BX71" s="102">
        <v>16</v>
      </c>
      <c r="BY71" s="102">
        <v>32</v>
      </c>
      <c r="BZ71" s="102">
        <v>48</v>
      </c>
      <c r="CA71" s="102">
        <v>16</v>
      </c>
      <c r="CB71" s="102">
        <v>16</v>
      </c>
      <c r="CC71" s="102">
        <v>17</v>
      </c>
      <c r="CD71" s="102">
        <v>17</v>
      </c>
      <c r="CE71" s="102">
        <v>34</v>
      </c>
      <c r="CF71" s="102">
        <v>48</v>
      </c>
      <c r="CG71" s="102">
        <v>16.4</v>
      </c>
      <c r="CH71" s="102">
        <v>16.4</v>
      </c>
      <c r="CI71" s="99">
        <v>207.00000000000003</v>
      </c>
      <c r="CJ71" s="99">
        <v>7.392857142857144</v>
      </c>
      <c r="CK71" s="103">
        <f t="shared" si="0"/>
        <v>160</v>
      </c>
    </row>
    <row r="72" spans="3:89" ht="5.25">
      <c r="C72" s="103">
        <v>64</v>
      </c>
      <c r="D72" s="113" t="s">
        <v>51</v>
      </c>
      <c r="E72" s="102">
        <v>19</v>
      </c>
      <c r="F72" s="102">
        <v>20</v>
      </c>
      <c r="G72" s="102">
        <v>20</v>
      </c>
      <c r="H72" s="102">
        <v>39.333333333333336</v>
      </c>
      <c r="I72" s="102">
        <v>45</v>
      </c>
      <c r="J72" s="102">
        <v>16.866666666666667</v>
      </c>
      <c r="K72" s="102">
        <v>84.33333333333334</v>
      </c>
      <c r="L72" s="102">
        <v>17</v>
      </c>
      <c r="M72" s="102">
        <v>17</v>
      </c>
      <c r="N72" s="102">
        <v>17</v>
      </c>
      <c r="O72" s="102">
        <v>34</v>
      </c>
      <c r="P72" s="102">
        <v>52.5</v>
      </c>
      <c r="Q72" s="102">
        <v>17.3</v>
      </c>
      <c r="R72" s="102">
        <v>51.900000000000006</v>
      </c>
      <c r="S72" s="102">
        <v>18</v>
      </c>
      <c r="T72" s="102">
        <v>18.5</v>
      </c>
      <c r="U72" s="102">
        <v>10</v>
      </c>
      <c r="V72" s="102">
        <v>31</v>
      </c>
      <c r="W72" s="102">
        <v>48</v>
      </c>
      <c r="X72" s="102">
        <v>15.8</v>
      </c>
      <c r="Y72" s="102">
        <v>31.6</v>
      </c>
      <c r="Z72" s="102">
        <v>19</v>
      </c>
      <c r="AA72" s="102">
        <v>18</v>
      </c>
      <c r="AB72" s="102">
        <v>37</v>
      </c>
      <c r="AC72" s="102">
        <v>57</v>
      </c>
      <c r="AD72" s="102">
        <v>18.8</v>
      </c>
      <c r="AE72" s="102">
        <v>37.6</v>
      </c>
      <c r="AF72" s="102">
        <v>19</v>
      </c>
      <c r="AG72" s="102">
        <v>20</v>
      </c>
      <c r="AH72" s="102">
        <v>39</v>
      </c>
      <c r="AI72" s="102">
        <v>60</v>
      </c>
      <c r="AJ72" s="102">
        <v>19.8</v>
      </c>
      <c r="AK72" s="102">
        <v>19.8</v>
      </c>
      <c r="AL72" s="102">
        <v>20</v>
      </c>
      <c r="AM72" s="102">
        <v>20</v>
      </c>
      <c r="AN72" s="102">
        <v>40</v>
      </c>
      <c r="AO72" s="102">
        <v>54</v>
      </c>
      <c r="AP72" s="102">
        <v>18.8</v>
      </c>
      <c r="AQ72" s="102">
        <v>56.400000000000006</v>
      </c>
      <c r="AR72" s="102">
        <v>14</v>
      </c>
      <c r="AS72" s="102">
        <v>15</v>
      </c>
      <c r="AT72" s="102">
        <v>14</v>
      </c>
      <c r="AU72" s="102">
        <v>28.666666666666668</v>
      </c>
      <c r="AV72" s="102">
        <v>51</v>
      </c>
      <c r="AW72" s="102">
        <v>15.933333333333334</v>
      </c>
      <c r="AX72" s="102">
        <v>63.733333333333334</v>
      </c>
      <c r="AY72" s="102">
        <v>18</v>
      </c>
      <c r="AZ72" s="102">
        <v>17</v>
      </c>
      <c r="BA72" s="102">
        <v>35</v>
      </c>
      <c r="BB72" s="102">
        <v>42</v>
      </c>
      <c r="BC72" s="102">
        <v>15.4</v>
      </c>
      <c r="BD72" s="102">
        <v>30.8</v>
      </c>
      <c r="BE72" s="102">
        <v>13</v>
      </c>
      <c r="BF72" s="102">
        <v>12</v>
      </c>
      <c r="BG72" s="102">
        <v>25</v>
      </c>
      <c r="BH72" s="102">
        <v>33</v>
      </c>
      <c r="BI72" s="102">
        <v>11.6</v>
      </c>
      <c r="BJ72" s="102">
        <v>23.2</v>
      </c>
      <c r="BK72" s="102">
        <v>19</v>
      </c>
      <c r="BL72" s="102">
        <v>19</v>
      </c>
      <c r="BM72" s="102">
        <v>38</v>
      </c>
      <c r="BN72" s="102">
        <v>57</v>
      </c>
      <c r="BO72" s="102">
        <v>19</v>
      </c>
      <c r="BP72" s="102">
        <v>19</v>
      </c>
      <c r="BQ72" s="102">
        <v>20</v>
      </c>
      <c r="BR72" s="102">
        <v>20</v>
      </c>
      <c r="BS72" s="102">
        <v>40</v>
      </c>
      <c r="BT72" s="102">
        <v>60</v>
      </c>
      <c r="BU72" s="102">
        <v>20</v>
      </c>
      <c r="BV72" s="102">
        <v>20</v>
      </c>
      <c r="BW72" s="102">
        <v>20</v>
      </c>
      <c r="BX72" s="102">
        <v>20</v>
      </c>
      <c r="BY72" s="102">
        <v>40</v>
      </c>
      <c r="BZ72" s="102">
        <v>60</v>
      </c>
      <c r="CA72" s="102">
        <v>20</v>
      </c>
      <c r="CB72" s="102">
        <v>20</v>
      </c>
      <c r="CC72" s="102">
        <v>18</v>
      </c>
      <c r="CD72" s="102">
        <v>18</v>
      </c>
      <c r="CE72" s="102">
        <v>36</v>
      </c>
      <c r="CF72" s="102">
        <v>54</v>
      </c>
      <c r="CG72" s="102">
        <v>18</v>
      </c>
      <c r="CH72" s="102">
        <v>18</v>
      </c>
      <c r="CI72" s="99">
        <v>476.3666666666668</v>
      </c>
      <c r="CJ72" s="99">
        <v>17.013095238095243</v>
      </c>
      <c r="CK72" s="103">
        <f t="shared" si="0"/>
        <v>4</v>
      </c>
    </row>
    <row r="73" spans="3:89" ht="5.25">
      <c r="C73" s="103">
        <v>65</v>
      </c>
      <c r="D73" s="113" t="s">
        <v>211</v>
      </c>
      <c r="E73" s="102">
        <v>18</v>
      </c>
      <c r="F73" s="102">
        <v>6</v>
      </c>
      <c r="G73" s="102">
        <v>7</v>
      </c>
      <c r="H73" s="102">
        <v>20.666666666666668</v>
      </c>
      <c r="I73" s="102">
        <v>15</v>
      </c>
      <c r="J73" s="102">
        <v>7.133333333333335</v>
      </c>
      <c r="K73" s="102">
        <v>35.66666666666667</v>
      </c>
      <c r="L73" s="102">
        <v>10</v>
      </c>
      <c r="M73" s="102">
        <v>1</v>
      </c>
      <c r="N73" s="102">
        <v>3</v>
      </c>
      <c r="O73" s="102">
        <v>9.333333333333334</v>
      </c>
      <c r="P73" s="102">
        <v>4.5</v>
      </c>
      <c r="Q73" s="102">
        <v>2.7666666666666666</v>
      </c>
      <c r="R73" s="102">
        <v>8.3</v>
      </c>
      <c r="S73" s="102">
        <v>13</v>
      </c>
      <c r="T73" s="102">
        <v>4</v>
      </c>
      <c r="U73" s="102">
        <v>2.5</v>
      </c>
      <c r="V73" s="102">
        <v>13</v>
      </c>
      <c r="W73" s="102">
        <v>6</v>
      </c>
      <c r="X73" s="102">
        <v>3.8</v>
      </c>
      <c r="Y73" s="102">
        <v>7.6</v>
      </c>
      <c r="Z73" s="102">
        <v>18</v>
      </c>
      <c r="AA73" s="102">
        <v>5</v>
      </c>
      <c r="AB73" s="102">
        <v>23</v>
      </c>
      <c r="AC73" s="102">
        <v>21</v>
      </c>
      <c r="AD73" s="102">
        <v>8.8</v>
      </c>
      <c r="AE73" s="102">
        <v>17.6</v>
      </c>
      <c r="AF73" s="102">
        <v>18</v>
      </c>
      <c r="AG73" s="102">
        <v>16</v>
      </c>
      <c r="AH73" s="102">
        <v>34</v>
      </c>
      <c r="AI73" s="102">
        <v>12</v>
      </c>
      <c r="AJ73" s="102">
        <v>9.2</v>
      </c>
      <c r="AK73" s="102">
        <v>9.2</v>
      </c>
      <c r="AL73" s="102">
        <v>16</v>
      </c>
      <c r="AM73" s="102">
        <v>16</v>
      </c>
      <c r="AN73" s="102">
        <v>32</v>
      </c>
      <c r="AO73" s="102">
        <v>9</v>
      </c>
      <c r="AP73" s="102">
        <v>8.2</v>
      </c>
      <c r="AQ73" s="102">
        <v>24.599999999999998</v>
      </c>
      <c r="AR73" s="102">
        <v>1</v>
      </c>
      <c r="AS73" s="102">
        <v>0</v>
      </c>
      <c r="AT73" s="102">
        <v>0</v>
      </c>
      <c r="AU73" s="102">
        <v>0.6666666666666666</v>
      </c>
      <c r="AV73" s="102">
        <v>6</v>
      </c>
      <c r="AW73" s="102">
        <v>1.3333333333333335</v>
      </c>
      <c r="AX73" s="102">
        <v>5.333333333333334</v>
      </c>
      <c r="AY73" s="102">
        <v>10</v>
      </c>
      <c r="AZ73" s="102">
        <v>12</v>
      </c>
      <c r="BA73" s="102">
        <v>22</v>
      </c>
      <c r="BB73" s="102">
        <v>22.5</v>
      </c>
      <c r="BC73" s="102">
        <v>8.9</v>
      </c>
      <c r="BD73" s="102">
        <v>17.8</v>
      </c>
      <c r="BE73" s="102">
        <v>11</v>
      </c>
      <c r="BF73" s="102">
        <v>10</v>
      </c>
      <c r="BG73" s="102">
        <v>21</v>
      </c>
      <c r="BH73" s="102">
        <v>12</v>
      </c>
      <c r="BI73" s="102">
        <v>6.6</v>
      </c>
      <c r="BJ73" s="102">
        <v>13.2</v>
      </c>
      <c r="BK73" s="102">
        <v>15</v>
      </c>
      <c r="BL73" s="102">
        <v>14</v>
      </c>
      <c r="BM73" s="102">
        <v>29</v>
      </c>
      <c r="BN73" s="102">
        <v>6</v>
      </c>
      <c r="BO73" s="102">
        <v>7</v>
      </c>
      <c r="BP73" s="102">
        <v>7</v>
      </c>
      <c r="BQ73" s="102">
        <v>18</v>
      </c>
      <c r="BR73" s="102">
        <v>18</v>
      </c>
      <c r="BS73" s="102">
        <v>36</v>
      </c>
      <c r="BT73" s="102">
        <v>54</v>
      </c>
      <c r="BU73" s="102">
        <v>18</v>
      </c>
      <c r="BV73" s="102">
        <v>18</v>
      </c>
      <c r="BW73" s="102">
        <v>16</v>
      </c>
      <c r="BX73" s="102">
        <v>18</v>
      </c>
      <c r="BY73" s="102">
        <v>34</v>
      </c>
      <c r="BZ73" s="102">
        <v>51</v>
      </c>
      <c r="CA73" s="102">
        <v>17</v>
      </c>
      <c r="CB73" s="102">
        <v>17</v>
      </c>
      <c r="CC73" s="102">
        <v>18</v>
      </c>
      <c r="CD73" s="102">
        <v>16</v>
      </c>
      <c r="CE73" s="102">
        <v>34</v>
      </c>
      <c r="CF73" s="102">
        <v>51</v>
      </c>
      <c r="CG73" s="102">
        <v>17</v>
      </c>
      <c r="CH73" s="102">
        <v>17</v>
      </c>
      <c r="CI73" s="99">
        <v>198.3</v>
      </c>
      <c r="CJ73" s="99">
        <v>7.082142857142857</v>
      </c>
      <c r="CK73" s="103">
        <f t="shared" si="0"/>
        <v>164</v>
      </c>
    </row>
    <row r="74" spans="3:89" ht="5.25">
      <c r="C74" s="103">
        <v>66</v>
      </c>
      <c r="D74" s="113" t="s">
        <v>209</v>
      </c>
      <c r="E74" s="102">
        <v>16</v>
      </c>
      <c r="F74" s="102">
        <v>3</v>
      </c>
      <c r="G74" s="102">
        <v>4</v>
      </c>
      <c r="H74" s="102">
        <v>15.333333333333334</v>
      </c>
      <c r="I74" s="102">
        <v>6</v>
      </c>
      <c r="J74" s="102">
        <v>4.2666666666666675</v>
      </c>
      <c r="K74" s="102">
        <v>21.333333333333336</v>
      </c>
      <c r="L74" s="102">
        <v>10</v>
      </c>
      <c r="M74" s="102">
        <v>7</v>
      </c>
      <c r="N74" s="102">
        <v>7</v>
      </c>
      <c r="O74" s="102">
        <v>16</v>
      </c>
      <c r="P74" s="102">
        <v>3</v>
      </c>
      <c r="Q74" s="102">
        <v>3.8</v>
      </c>
      <c r="R74" s="102">
        <v>11.399999999999999</v>
      </c>
      <c r="S74" s="102">
        <v>10</v>
      </c>
      <c r="T74" s="102">
        <v>2</v>
      </c>
      <c r="U74" s="102">
        <v>2</v>
      </c>
      <c r="V74" s="102">
        <v>9.333333333333334</v>
      </c>
      <c r="W74" s="102">
        <v>10.5</v>
      </c>
      <c r="X74" s="102">
        <v>3.9666666666666672</v>
      </c>
      <c r="Y74" s="102">
        <v>7.9333333333333345</v>
      </c>
      <c r="Z74" s="102">
        <v>16</v>
      </c>
      <c r="AA74" s="102">
        <v>5</v>
      </c>
      <c r="AB74" s="102">
        <v>21</v>
      </c>
      <c r="AC74" s="102">
        <v>15</v>
      </c>
      <c r="AD74" s="102">
        <v>7.2</v>
      </c>
      <c r="AE74" s="102">
        <v>14.4</v>
      </c>
      <c r="AF74" s="102">
        <v>12</v>
      </c>
      <c r="AG74" s="102">
        <v>14</v>
      </c>
      <c r="AH74" s="102">
        <v>26</v>
      </c>
      <c r="AI74" s="102">
        <v>21</v>
      </c>
      <c r="AJ74" s="102">
        <v>9.4</v>
      </c>
      <c r="AK74" s="102">
        <v>9.4</v>
      </c>
      <c r="AL74" s="102">
        <v>12</v>
      </c>
      <c r="AM74" s="102">
        <v>12</v>
      </c>
      <c r="AN74" s="102">
        <v>24</v>
      </c>
      <c r="AO74" s="102">
        <v>3</v>
      </c>
      <c r="AP74" s="102">
        <v>5.4</v>
      </c>
      <c r="AQ74" s="102">
        <v>16.200000000000003</v>
      </c>
      <c r="AR74" s="102">
        <v>1</v>
      </c>
      <c r="AS74" s="102">
        <v>0</v>
      </c>
      <c r="AT74" s="102">
        <v>0</v>
      </c>
      <c r="AU74" s="102">
        <v>0.6666666666666666</v>
      </c>
      <c r="AV74" s="102">
        <v>27</v>
      </c>
      <c r="AW74" s="102">
        <v>5.533333333333333</v>
      </c>
      <c r="AX74" s="102">
        <v>22.133333333333333</v>
      </c>
      <c r="AY74" s="102">
        <v>10</v>
      </c>
      <c r="AZ74" s="102">
        <v>13</v>
      </c>
      <c r="BA74" s="102">
        <v>23</v>
      </c>
      <c r="BB74" s="102">
        <v>27</v>
      </c>
      <c r="BC74" s="102">
        <v>10</v>
      </c>
      <c r="BD74" s="102">
        <v>20</v>
      </c>
      <c r="BE74" s="102">
        <v>15</v>
      </c>
      <c r="BF74" s="102">
        <v>15</v>
      </c>
      <c r="BG74" s="102">
        <v>30</v>
      </c>
      <c r="BH74" s="102">
        <v>24</v>
      </c>
      <c r="BI74" s="102">
        <v>10.8</v>
      </c>
      <c r="BJ74" s="102">
        <v>21.6</v>
      </c>
      <c r="BK74" s="102">
        <v>17</v>
      </c>
      <c r="BL74" s="102">
        <v>17</v>
      </c>
      <c r="BM74" s="102">
        <v>34</v>
      </c>
      <c r="BN74" s="102">
        <v>9</v>
      </c>
      <c r="BO74" s="102">
        <v>8.6</v>
      </c>
      <c r="BP74" s="102">
        <v>8.6</v>
      </c>
      <c r="BQ74" s="102">
        <v>14</v>
      </c>
      <c r="BR74" s="102">
        <v>14</v>
      </c>
      <c r="BS74" s="102">
        <v>28</v>
      </c>
      <c r="BT74" s="102">
        <v>42</v>
      </c>
      <c r="BU74" s="102">
        <v>14</v>
      </c>
      <c r="BV74" s="102">
        <v>14</v>
      </c>
      <c r="BW74" s="102">
        <v>16</v>
      </c>
      <c r="BX74" s="102">
        <v>18</v>
      </c>
      <c r="BY74" s="102">
        <v>34</v>
      </c>
      <c r="BZ74" s="102">
        <v>51</v>
      </c>
      <c r="CA74" s="102">
        <v>17</v>
      </c>
      <c r="CB74" s="102">
        <v>17</v>
      </c>
      <c r="CC74" s="102">
        <v>18</v>
      </c>
      <c r="CD74" s="102">
        <v>16</v>
      </c>
      <c r="CE74" s="102">
        <v>34</v>
      </c>
      <c r="CF74" s="102">
        <v>48</v>
      </c>
      <c r="CG74" s="102">
        <v>16.4</v>
      </c>
      <c r="CH74" s="102">
        <v>16.4</v>
      </c>
      <c r="CI74" s="99">
        <v>200.40000000000003</v>
      </c>
      <c r="CJ74" s="99">
        <v>7.157142857142858</v>
      </c>
      <c r="CK74" s="103">
        <f aca="true" t="shared" si="1" ref="CK74:CK137">RANK(CJ74,$CJ$9:$CJ$177,0)</f>
        <v>162</v>
      </c>
    </row>
    <row r="75" spans="3:89" ht="5.25">
      <c r="C75" s="103">
        <v>67</v>
      </c>
      <c r="D75" s="113" t="s">
        <v>198</v>
      </c>
      <c r="E75" s="102">
        <v>16</v>
      </c>
      <c r="F75" s="102">
        <v>4</v>
      </c>
      <c r="G75" s="102">
        <v>5</v>
      </c>
      <c r="H75" s="102">
        <v>16.666666666666668</v>
      </c>
      <c r="I75" s="102">
        <v>18</v>
      </c>
      <c r="J75" s="102">
        <v>6.9333333333333345</v>
      </c>
      <c r="K75" s="102">
        <v>34.66666666666667</v>
      </c>
      <c r="L75" s="102">
        <v>10</v>
      </c>
      <c r="M75" s="102">
        <v>4.5</v>
      </c>
      <c r="N75" s="102">
        <v>4.5</v>
      </c>
      <c r="O75" s="102">
        <v>12.666666666666666</v>
      </c>
      <c r="P75" s="102">
        <v>6</v>
      </c>
      <c r="Q75" s="102">
        <v>3.733333333333333</v>
      </c>
      <c r="R75" s="102">
        <v>11.2</v>
      </c>
      <c r="S75" s="102">
        <v>11</v>
      </c>
      <c r="T75" s="102">
        <v>3.5</v>
      </c>
      <c r="U75" s="102">
        <v>3.5</v>
      </c>
      <c r="V75" s="102">
        <v>12</v>
      </c>
      <c r="W75" s="102">
        <v>16.5</v>
      </c>
      <c r="X75" s="102">
        <v>5.7</v>
      </c>
      <c r="Y75" s="102">
        <v>11.4</v>
      </c>
      <c r="Z75" s="102">
        <v>16</v>
      </c>
      <c r="AA75" s="102">
        <v>4</v>
      </c>
      <c r="AB75" s="102">
        <v>20</v>
      </c>
      <c r="AC75" s="102">
        <v>27</v>
      </c>
      <c r="AD75" s="102">
        <v>9.4</v>
      </c>
      <c r="AE75" s="102">
        <v>18.8</v>
      </c>
      <c r="AF75" s="102">
        <v>12</v>
      </c>
      <c r="AG75" s="102">
        <v>14</v>
      </c>
      <c r="AH75" s="102">
        <v>26</v>
      </c>
      <c r="AI75" s="102">
        <v>30</v>
      </c>
      <c r="AJ75" s="102">
        <v>11.2</v>
      </c>
      <c r="AK75" s="102">
        <v>11.2</v>
      </c>
      <c r="AL75" s="102">
        <v>12</v>
      </c>
      <c r="AM75" s="102">
        <v>12</v>
      </c>
      <c r="AN75" s="102">
        <v>24</v>
      </c>
      <c r="AO75" s="102">
        <v>9</v>
      </c>
      <c r="AP75" s="102">
        <v>6.6</v>
      </c>
      <c r="AQ75" s="102">
        <v>19.799999999999997</v>
      </c>
      <c r="AR75" s="102">
        <v>1</v>
      </c>
      <c r="AS75" s="102">
        <v>0</v>
      </c>
      <c r="AT75" s="102">
        <v>0</v>
      </c>
      <c r="AU75" s="102">
        <v>0.6666666666666666</v>
      </c>
      <c r="AV75" s="102">
        <v>30</v>
      </c>
      <c r="AW75" s="102">
        <v>6.133333333333334</v>
      </c>
      <c r="AX75" s="102">
        <v>24.533333333333335</v>
      </c>
      <c r="AY75" s="102">
        <v>10</v>
      </c>
      <c r="AZ75" s="102">
        <v>12</v>
      </c>
      <c r="BA75" s="102">
        <v>22</v>
      </c>
      <c r="BB75" s="102">
        <v>28.5</v>
      </c>
      <c r="BC75" s="102">
        <v>10.1</v>
      </c>
      <c r="BD75" s="102">
        <v>20.2</v>
      </c>
      <c r="BE75" s="102">
        <v>15</v>
      </c>
      <c r="BF75" s="102">
        <v>15</v>
      </c>
      <c r="BG75" s="102">
        <v>30</v>
      </c>
      <c r="BH75" s="102">
        <v>24</v>
      </c>
      <c r="BI75" s="102">
        <v>10.8</v>
      </c>
      <c r="BJ75" s="102">
        <v>21.6</v>
      </c>
      <c r="BK75" s="102">
        <v>17</v>
      </c>
      <c r="BL75" s="102">
        <v>17</v>
      </c>
      <c r="BM75" s="102">
        <v>34</v>
      </c>
      <c r="BN75" s="102">
        <v>45</v>
      </c>
      <c r="BO75" s="102">
        <v>15.8</v>
      </c>
      <c r="BP75" s="102">
        <v>15.8</v>
      </c>
      <c r="BQ75" s="102">
        <v>13</v>
      </c>
      <c r="BR75" s="102">
        <v>13</v>
      </c>
      <c r="BS75" s="102">
        <v>26</v>
      </c>
      <c r="BT75" s="102">
        <v>39</v>
      </c>
      <c r="BU75" s="102">
        <v>13</v>
      </c>
      <c r="BV75" s="102">
        <v>13</v>
      </c>
      <c r="BW75" s="102">
        <v>18</v>
      </c>
      <c r="BX75" s="102">
        <v>18</v>
      </c>
      <c r="BY75" s="102">
        <v>36</v>
      </c>
      <c r="BZ75" s="102">
        <v>54</v>
      </c>
      <c r="CA75" s="102">
        <v>18</v>
      </c>
      <c r="CB75" s="102">
        <v>18</v>
      </c>
      <c r="CC75" s="102">
        <v>16</v>
      </c>
      <c r="CD75" s="102">
        <v>16</v>
      </c>
      <c r="CE75" s="102">
        <v>32</v>
      </c>
      <c r="CF75" s="102">
        <v>48</v>
      </c>
      <c r="CG75" s="102">
        <v>16</v>
      </c>
      <c r="CH75" s="102">
        <v>16</v>
      </c>
      <c r="CI75" s="99">
        <v>236.2</v>
      </c>
      <c r="CJ75" s="99">
        <v>8.435714285714285</v>
      </c>
      <c r="CK75" s="103">
        <f t="shared" si="1"/>
        <v>151</v>
      </c>
    </row>
    <row r="76" spans="3:89" ht="5.25">
      <c r="C76" s="103">
        <v>68</v>
      </c>
      <c r="D76" s="113" t="s">
        <v>68</v>
      </c>
      <c r="E76" s="102">
        <v>20</v>
      </c>
      <c r="F76" s="102">
        <v>10</v>
      </c>
      <c r="G76" s="102">
        <v>11</v>
      </c>
      <c r="H76" s="102">
        <v>27.333333333333332</v>
      </c>
      <c r="I76" s="102">
        <v>48</v>
      </c>
      <c r="J76" s="102">
        <v>15.066666666666666</v>
      </c>
      <c r="K76" s="102">
        <v>75.33333333333333</v>
      </c>
      <c r="L76" s="102">
        <v>13</v>
      </c>
      <c r="M76" s="102">
        <v>7</v>
      </c>
      <c r="N76" s="102">
        <v>9</v>
      </c>
      <c r="O76" s="102">
        <v>19.333333333333332</v>
      </c>
      <c r="P76" s="102">
        <v>30</v>
      </c>
      <c r="Q76" s="102">
        <v>9.866666666666665</v>
      </c>
      <c r="R76" s="102">
        <v>29.599999999999994</v>
      </c>
      <c r="S76" s="102">
        <v>13</v>
      </c>
      <c r="T76" s="102">
        <v>2.5</v>
      </c>
      <c r="U76" s="102">
        <v>4.5</v>
      </c>
      <c r="V76" s="102">
        <v>13.333333333333334</v>
      </c>
      <c r="W76" s="102">
        <v>10.5</v>
      </c>
      <c r="X76" s="102">
        <v>4.7666666666666675</v>
      </c>
      <c r="Y76" s="102">
        <v>9.533333333333335</v>
      </c>
      <c r="Z76" s="102">
        <v>20</v>
      </c>
      <c r="AA76" s="102">
        <v>18</v>
      </c>
      <c r="AB76" s="102">
        <v>38</v>
      </c>
      <c r="AC76" s="102">
        <v>54</v>
      </c>
      <c r="AD76" s="102">
        <v>18.4</v>
      </c>
      <c r="AE76" s="102">
        <v>36.8</v>
      </c>
      <c r="AF76" s="102">
        <v>19</v>
      </c>
      <c r="AG76" s="102">
        <v>20</v>
      </c>
      <c r="AH76" s="102">
        <v>39</v>
      </c>
      <c r="AI76" s="102">
        <v>60</v>
      </c>
      <c r="AJ76" s="102">
        <v>19.8</v>
      </c>
      <c r="AK76" s="102">
        <v>19.8</v>
      </c>
      <c r="AL76" s="102">
        <v>20</v>
      </c>
      <c r="AM76" s="102">
        <v>20</v>
      </c>
      <c r="AN76" s="102">
        <v>40</v>
      </c>
      <c r="AO76" s="102">
        <v>57</v>
      </c>
      <c r="AP76" s="102">
        <v>19.4</v>
      </c>
      <c r="AQ76" s="102">
        <v>58.199999999999996</v>
      </c>
      <c r="AR76" s="102">
        <v>14</v>
      </c>
      <c r="AS76" s="102">
        <v>14</v>
      </c>
      <c r="AT76" s="102">
        <v>16</v>
      </c>
      <c r="AU76" s="102">
        <v>29.333333333333332</v>
      </c>
      <c r="AV76" s="102">
        <v>48</v>
      </c>
      <c r="AW76" s="102">
        <v>15.466666666666665</v>
      </c>
      <c r="AX76" s="102">
        <v>61.86666666666666</v>
      </c>
      <c r="AY76" s="102">
        <v>15</v>
      </c>
      <c r="AZ76" s="102">
        <v>13</v>
      </c>
      <c r="BA76" s="102">
        <v>28</v>
      </c>
      <c r="BB76" s="102">
        <v>30</v>
      </c>
      <c r="BC76" s="102">
        <v>11.6</v>
      </c>
      <c r="BD76" s="102">
        <v>23.2</v>
      </c>
      <c r="BE76" s="102">
        <v>16</v>
      </c>
      <c r="BF76" s="102">
        <v>14</v>
      </c>
      <c r="BG76" s="102">
        <v>30</v>
      </c>
      <c r="BH76" s="102">
        <v>39</v>
      </c>
      <c r="BI76" s="102">
        <v>13.8</v>
      </c>
      <c r="BJ76" s="102">
        <v>27.6</v>
      </c>
      <c r="BK76" s="102">
        <v>18</v>
      </c>
      <c r="BL76" s="102">
        <v>18</v>
      </c>
      <c r="BM76" s="102">
        <v>36</v>
      </c>
      <c r="BN76" s="102">
        <v>30</v>
      </c>
      <c r="BO76" s="102">
        <v>13.2</v>
      </c>
      <c r="BP76" s="102">
        <v>13.2</v>
      </c>
      <c r="BQ76" s="102">
        <v>20</v>
      </c>
      <c r="BR76" s="102">
        <v>20</v>
      </c>
      <c r="BS76" s="102">
        <v>40</v>
      </c>
      <c r="BT76" s="102">
        <v>60</v>
      </c>
      <c r="BU76" s="102">
        <v>20</v>
      </c>
      <c r="BV76" s="102">
        <v>20</v>
      </c>
      <c r="BW76" s="102">
        <v>20</v>
      </c>
      <c r="BX76" s="102">
        <v>18</v>
      </c>
      <c r="BY76" s="102">
        <v>38</v>
      </c>
      <c r="BZ76" s="102">
        <v>57</v>
      </c>
      <c r="CA76" s="102">
        <v>19</v>
      </c>
      <c r="CB76" s="102">
        <v>19</v>
      </c>
      <c r="CC76" s="102">
        <v>18</v>
      </c>
      <c r="CD76" s="102">
        <v>16</v>
      </c>
      <c r="CE76" s="102">
        <v>34</v>
      </c>
      <c r="CF76" s="102">
        <v>48</v>
      </c>
      <c r="CG76" s="102">
        <v>16.4</v>
      </c>
      <c r="CH76" s="102">
        <v>16.4</v>
      </c>
      <c r="CI76" s="99">
        <v>410.53333333333336</v>
      </c>
      <c r="CJ76" s="99">
        <v>14.661904761904763</v>
      </c>
      <c r="CK76" s="103">
        <f t="shared" si="1"/>
        <v>21</v>
      </c>
    </row>
    <row r="77" spans="3:89" ht="5.25">
      <c r="C77" s="103">
        <v>69</v>
      </c>
      <c r="D77" s="113" t="s">
        <v>83</v>
      </c>
      <c r="E77" s="102">
        <v>18</v>
      </c>
      <c r="F77" s="102">
        <v>8</v>
      </c>
      <c r="G77" s="102">
        <v>8</v>
      </c>
      <c r="H77" s="102">
        <v>22.666666666666668</v>
      </c>
      <c r="I77" s="102">
        <v>39</v>
      </c>
      <c r="J77" s="102">
        <v>12.333333333333334</v>
      </c>
      <c r="K77" s="102">
        <v>61.66666666666667</v>
      </c>
      <c r="L77" s="102">
        <v>14</v>
      </c>
      <c r="M77" s="102">
        <v>8</v>
      </c>
      <c r="N77" s="102">
        <v>14</v>
      </c>
      <c r="O77" s="102">
        <v>24</v>
      </c>
      <c r="P77" s="102">
        <v>37.5</v>
      </c>
      <c r="Q77" s="102">
        <v>12.3</v>
      </c>
      <c r="R77" s="102">
        <v>36.900000000000006</v>
      </c>
      <c r="S77" s="102">
        <v>14</v>
      </c>
      <c r="T77" s="102">
        <v>7</v>
      </c>
      <c r="U77" s="102">
        <v>7</v>
      </c>
      <c r="V77" s="102">
        <v>18.666666666666668</v>
      </c>
      <c r="W77" s="102">
        <v>48</v>
      </c>
      <c r="X77" s="102">
        <v>13.333333333333334</v>
      </c>
      <c r="Y77" s="102">
        <v>26.666666666666668</v>
      </c>
      <c r="Z77" s="102">
        <v>18</v>
      </c>
      <c r="AA77" s="102">
        <v>5</v>
      </c>
      <c r="AB77" s="102">
        <v>23</v>
      </c>
      <c r="AC77" s="102">
        <v>42</v>
      </c>
      <c r="AD77" s="102">
        <v>13</v>
      </c>
      <c r="AE77" s="102">
        <v>26</v>
      </c>
      <c r="AF77" s="102">
        <v>19</v>
      </c>
      <c r="AG77" s="102">
        <v>20</v>
      </c>
      <c r="AH77" s="102">
        <v>39</v>
      </c>
      <c r="AI77" s="102">
        <v>42</v>
      </c>
      <c r="AJ77" s="102">
        <v>16.2</v>
      </c>
      <c r="AK77" s="102">
        <v>16.2</v>
      </c>
      <c r="AL77" s="102">
        <v>19</v>
      </c>
      <c r="AM77" s="102">
        <v>19</v>
      </c>
      <c r="AN77" s="102">
        <v>38</v>
      </c>
      <c r="AO77" s="102">
        <v>21</v>
      </c>
      <c r="AP77" s="102">
        <v>11.8</v>
      </c>
      <c r="AQ77" s="102">
        <v>35.400000000000006</v>
      </c>
      <c r="AR77" s="102">
        <v>14</v>
      </c>
      <c r="AS77" s="102">
        <v>10</v>
      </c>
      <c r="AT77" s="102">
        <v>12</v>
      </c>
      <c r="AU77" s="102">
        <v>24</v>
      </c>
      <c r="AV77" s="102">
        <v>36</v>
      </c>
      <c r="AW77" s="102">
        <v>12</v>
      </c>
      <c r="AX77" s="102">
        <v>48</v>
      </c>
      <c r="AY77" s="102">
        <v>15</v>
      </c>
      <c r="AZ77" s="102">
        <v>13.5</v>
      </c>
      <c r="BA77" s="102">
        <v>28.5</v>
      </c>
      <c r="BB77" s="102">
        <v>36</v>
      </c>
      <c r="BC77" s="102">
        <v>12.9</v>
      </c>
      <c r="BD77" s="102">
        <v>25.8</v>
      </c>
      <c r="BE77" s="102">
        <v>11</v>
      </c>
      <c r="BF77" s="102">
        <v>11</v>
      </c>
      <c r="BG77" s="102">
        <v>22</v>
      </c>
      <c r="BH77" s="102">
        <v>21</v>
      </c>
      <c r="BI77" s="102">
        <v>8.6</v>
      </c>
      <c r="BJ77" s="102">
        <v>17.2</v>
      </c>
      <c r="BK77" s="102">
        <v>18</v>
      </c>
      <c r="BL77" s="102">
        <v>18</v>
      </c>
      <c r="BM77" s="102">
        <v>36</v>
      </c>
      <c r="BN77" s="102">
        <v>54</v>
      </c>
      <c r="BO77" s="102">
        <v>18</v>
      </c>
      <c r="BP77" s="102">
        <v>18</v>
      </c>
      <c r="BQ77" s="102">
        <v>19</v>
      </c>
      <c r="BR77" s="102">
        <v>19</v>
      </c>
      <c r="BS77" s="102">
        <v>38</v>
      </c>
      <c r="BT77" s="102">
        <v>57</v>
      </c>
      <c r="BU77" s="102">
        <v>19</v>
      </c>
      <c r="BV77" s="102">
        <v>19</v>
      </c>
      <c r="BW77" s="102">
        <v>20</v>
      </c>
      <c r="BX77" s="102">
        <v>20</v>
      </c>
      <c r="BY77" s="102">
        <v>40</v>
      </c>
      <c r="BZ77" s="102">
        <v>60</v>
      </c>
      <c r="CA77" s="102">
        <v>20</v>
      </c>
      <c r="CB77" s="102">
        <v>20</v>
      </c>
      <c r="CC77" s="102">
        <v>16</v>
      </c>
      <c r="CD77" s="102">
        <v>16</v>
      </c>
      <c r="CE77" s="102">
        <v>32</v>
      </c>
      <c r="CF77" s="102">
        <v>48</v>
      </c>
      <c r="CG77" s="102">
        <v>16</v>
      </c>
      <c r="CH77" s="102">
        <v>16</v>
      </c>
      <c r="CI77" s="99">
        <v>366.8333333333333</v>
      </c>
      <c r="CJ77" s="99">
        <v>13.101190476190476</v>
      </c>
      <c r="CK77" s="103">
        <f t="shared" si="1"/>
        <v>36</v>
      </c>
    </row>
    <row r="78" spans="3:89" ht="5.25">
      <c r="C78" s="103">
        <v>70</v>
      </c>
      <c r="D78" s="113" t="s">
        <v>213</v>
      </c>
      <c r="E78" s="102"/>
      <c r="F78" s="102"/>
      <c r="G78" s="102"/>
      <c r="H78" s="102">
        <v>0</v>
      </c>
      <c r="I78" s="102"/>
      <c r="J78" s="102">
        <v>0</v>
      </c>
      <c r="K78" s="102">
        <v>0</v>
      </c>
      <c r="L78" s="102"/>
      <c r="M78" s="102"/>
      <c r="N78" s="102"/>
      <c r="O78" s="102">
        <v>0</v>
      </c>
      <c r="P78" s="102"/>
      <c r="Q78" s="102">
        <v>0</v>
      </c>
      <c r="R78" s="102">
        <v>0</v>
      </c>
      <c r="S78" s="102"/>
      <c r="T78" s="102"/>
      <c r="U78" s="102"/>
      <c r="V78" s="102">
        <v>0</v>
      </c>
      <c r="W78" s="102"/>
      <c r="X78" s="102">
        <v>0</v>
      </c>
      <c r="Y78" s="102">
        <v>0</v>
      </c>
      <c r="Z78" s="102"/>
      <c r="AA78" s="102"/>
      <c r="AB78" s="102">
        <v>0</v>
      </c>
      <c r="AC78" s="102"/>
      <c r="AD78" s="102">
        <v>0</v>
      </c>
      <c r="AE78" s="102">
        <v>0</v>
      </c>
      <c r="AF78" s="102"/>
      <c r="AG78" s="102"/>
      <c r="AH78" s="102">
        <v>0</v>
      </c>
      <c r="AI78" s="102"/>
      <c r="AJ78" s="102">
        <v>0</v>
      </c>
      <c r="AK78" s="102">
        <v>0</v>
      </c>
      <c r="AL78" s="102"/>
      <c r="AM78" s="102"/>
      <c r="AN78" s="102">
        <v>0</v>
      </c>
      <c r="AO78" s="102"/>
      <c r="AP78" s="102">
        <v>0</v>
      </c>
      <c r="AQ78" s="102">
        <v>0</v>
      </c>
      <c r="AR78" s="102"/>
      <c r="AS78" s="102"/>
      <c r="AT78" s="102"/>
      <c r="AU78" s="102"/>
      <c r="AV78" s="102"/>
      <c r="AW78" s="102"/>
      <c r="AX78" s="102"/>
      <c r="AY78" s="102"/>
      <c r="AZ78" s="102"/>
      <c r="BA78" s="102">
        <v>0</v>
      </c>
      <c r="BB78" s="102"/>
      <c r="BC78" s="102">
        <v>0</v>
      </c>
      <c r="BD78" s="102">
        <v>0</v>
      </c>
      <c r="BE78" s="102"/>
      <c r="BF78" s="102"/>
      <c r="BG78" s="102">
        <v>0</v>
      </c>
      <c r="BH78" s="102"/>
      <c r="BI78" s="102">
        <v>0</v>
      </c>
      <c r="BJ78" s="102">
        <v>0</v>
      </c>
      <c r="BK78" s="102"/>
      <c r="BL78" s="102"/>
      <c r="BM78" s="102">
        <v>0</v>
      </c>
      <c r="BN78" s="102"/>
      <c r="BO78" s="102">
        <v>0</v>
      </c>
      <c r="BP78" s="102">
        <v>0</v>
      </c>
      <c r="BQ78" s="102"/>
      <c r="BR78" s="102"/>
      <c r="BS78" s="102">
        <v>0</v>
      </c>
      <c r="BT78" s="102"/>
      <c r="BU78" s="102">
        <v>0</v>
      </c>
      <c r="BV78" s="102">
        <v>0</v>
      </c>
      <c r="BW78" s="102"/>
      <c r="BX78" s="102"/>
      <c r="BY78" s="102">
        <v>0</v>
      </c>
      <c r="BZ78" s="102"/>
      <c r="CA78" s="102">
        <v>0</v>
      </c>
      <c r="CB78" s="102">
        <v>0</v>
      </c>
      <c r="CC78" s="102"/>
      <c r="CD78" s="102"/>
      <c r="CE78" s="102"/>
      <c r="CF78" s="102"/>
      <c r="CG78" s="102"/>
      <c r="CH78" s="102"/>
      <c r="CI78" s="99">
        <v>0</v>
      </c>
      <c r="CJ78" s="99">
        <v>0</v>
      </c>
      <c r="CK78" s="103">
        <f t="shared" si="1"/>
        <v>165</v>
      </c>
    </row>
    <row r="79" spans="3:89" ht="5.25">
      <c r="C79" s="103">
        <v>71</v>
      </c>
      <c r="D79" s="113" t="s">
        <v>79</v>
      </c>
      <c r="E79" s="102">
        <v>18</v>
      </c>
      <c r="F79" s="102">
        <v>8</v>
      </c>
      <c r="G79" s="102">
        <v>9</v>
      </c>
      <c r="H79" s="102">
        <v>23.333333333333332</v>
      </c>
      <c r="I79" s="102">
        <v>33</v>
      </c>
      <c r="J79" s="102">
        <v>11.266666666666666</v>
      </c>
      <c r="K79" s="102">
        <v>56.33333333333333</v>
      </c>
      <c r="L79" s="102">
        <v>14</v>
      </c>
      <c r="M79" s="102">
        <v>10</v>
      </c>
      <c r="N79" s="102">
        <v>11</v>
      </c>
      <c r="O79" s="102">
        <v>23.333333333333332</v>
      </c>
      <c r="P79" s="102">
        <v>46.5</v>
      </c>
      <c r="Q79" s="102">
        <v>13.966666666666665</v>
      </c>
      <c r="R79" s="102">
        <v>41.89999999999999</v>
      </c>
      <c r="S79" s="102">
        <v>17</v>
      </c>
      <c r="T79" s="102">
        <v>18.5</v>
      </c>
      <c r="U79" s="102">
        <v>11.5</v>
      </c>
      <c r="V79" s="102">
        <v>31.333333333333332</v>
      </c>
      <c r="W79" s="102">
        <v>45</v>
      </c>
      <c r="X79" s="102">
        <v>15.266666666666666</v>
      </c>
      <c r="Y79" s="102">
        <v>30.53333333333333</v>
      </c>
      <c r="Z79" s="102">
        <v>18</v>
      </c>
      <c r="AA79" s="102">
        <v>18</v>
      </c>
      <c r="AB79" s="102">
        <v>36</v>
      </c>
      <c r="AC79" s="102">
        <v>51</v>
      </c>
      <c r="AD79" s="102">
        <v>17.4</v>
      </c>
      <c r="AE79" s="102">
        <v>34.8</v>
      </c>
      <c r="AF79" s="102">
        <v>19</v>
      </c>
      <c r="AG79" s="102">
        <v>20</v>
      </c>
      <c r="AH79" s="102">
        <v>39</v>
      </c>
      <c r="AI79" s="102">
        <v>60</v>
      </c>
      <c r="AJ79" s="102">
        <v>19.8</v>
      </c>
      <c r="AK79" s="102">
        <v>19.8</v>
      </c>
      <c r="AL79" s="102">
        <v>16</v>
      </c>
      <c r="AM79" s="102">
        <v>16</v>
      </c>
      <c r="AN79" s="102">
        <v>32</v>
      </c>
      <c r="AO79" s="102">
        <v>51</v>
      </c>
      <c r="AP79" s="102">
        <v>16.6</v>
      </c>
      <c r="AQ79" s="102">
        <v>49.800000000000004</v>
      </c>
      <c r="AR79" s="102">
        <v>9</v>
      </c>
      <c r="AS79" s="102">
        <v>10</v>
      </c>
      <c r="AT79" s="102">
        <v>9</v>
      </c>
      <c r="AU79" s="102">
        <v>18.666666666666668</v>
      </c>
      <c r="AV79" s="102">
        <v>18</v>
      </c>
      <c r="AW79" s="102">
        <v>7.333333333333334</v>
      </c>
      <c r="AX79" s="102">
        <v>29.333333333333336</v>
      </c>
      <c r="AY79" s="102">
        <v>16</v>
      </c>
      <c r="AZ79" s="102">
        <v>15</v>
      </c>
      <c r="BA79" s="102">
        <v>31</v>
      </c>
      <c r="BB79" s="102">
        <v>30</v>
      </c>
      <c r="BC79" s="102">
        <v>12.2</v>
      </c>
      <c r="BD79" s="102">
        <v>24.4</v>
      </c>
      <c r="BE79" s="102">
        <v>11</v>
      </c>
      <c r="BF79" s="102">
        <v>10</v>
      </c>
      <c r="BG79" s="102">
        <v>21</v>
      </c>
      <c r="BH79" s="102">
        <v>15</v>
      </c>
      <c r="BI79" s="102">
        <v>7.2</v>
      </c>
      <c r="BJ79" s="102">
        <v>14.4</v>
      </c>
      <c r="BK79" s="102">
        <v>20</v>
      </c>
      <c r="BL79" s="102">
        <v>20</v>
      </c>
      <c r="BM79" s="102">
        <v>40</v>
      </c>
      <c r="BN79" s="102">
        <v>60</v>
      </c>
      <c r="BO79" s="102">
        <v>20</v>
      </c>
      <c r="BP79" s="102">
        <v>20</v>
      </c>
      <c r="BQ79" s="102">
        <v>20</v>
      </c>
      <c r="BR79" s="102">
        <v>20</v>
      </c>
      <c r="BS79" s="102">
        <v>40</v>
      </c>
      <c r="BT79" s="102">
        <v>60</v>
      </c>
      <c r="BU79" s="102">
        <v>20</v>
      </c>
      <c r="BV79" s="102">
        <v>20</v>
      </c>
      <c r="BW79" s="102">
        <v>20</v>
      </c>
      <c r="BX79" s="102">
        <v>16</v>
      </c>
      <c r="BY79" s="102">
        <v>36</v>
      </c>
      <c r="BZ79" s="102">
        <v>54</v>
      </c>
      <c r="CA79" s="102">
        <v>18</v>
      </c>
      <c r="CB79" s="102">
        <v>18</v>
      </c>
      <c r="CC79" s="102">
        <v>18</v>
      </c>
      <c r="CD79" s="102">
        <v>18</v>
      </c>
      <c r="CE79" s="102">
        <v>36</v>
      </c>
      <c r="CF79" s="102">
        <v>48</v>
      </c>
      <c r="CG79" s="102">
        <v>16.8</v>
      </c>
      <c r="CH79" s="102">
        <v>16.8</v>
      </c>
      <c r="CI79" s="99">
        <v>376.1</v>
      </c>
      <c r="CJ79" s="99">
        <v>13.432142857142859</v>
      </c>
      <c r="CK79" s="103">
        <f t="shared" si="1"/>
        <v>32</v>
      </c>
    </row>
    <row r="80" spans="3:89" ht="5.25">
      <c r="C80" s="103">
        <v>72</v>
      </c>
      <c r="D80" s="113" t="s">
        <v>206</v>
      </c>
      <c r="E80" s="102">
        <v>17</v>
      </c>
      <c r="F80" s="102">
        <v>4</v>
      </c>
      <c r="G80" s="102">
        <v>5</v>
      </c>
      <c r="H80" s="102">
        <v>17.333333333333332</v>
      </c>
      <c r="I80" s="102">
        <v>30</v>
      </c>
      <c r="J80" s="102">
        <v>9.466666666666665</v>
      </c>
      <c r="K80" s="102">
        <v>47.33333333333333</v>
      </c>
      <c r="L80" s="102">
        <v>9</v>
      </c>
      <c r="M80" s="102">
        <v>6</v>
      </c>
      <c r="N80" s="102">
        <v>6</v>
      </c>
      <c r="O80" s="102">
        <v>14</v>
      </c>
      <c r="P80" s="102">
        <v>7.5</v>
      </c>
      <c r="Q80" s="102">
        <v>4.3</v>
      </c>
      <c r="R80" s="102">
        <v>12.899999999999999</v>
      </c>
      <c r="S80" s="102">
        <v>13</v>
      </c>
      <c r="T80" s="102">
        <v>5.5</v>
      </c>
      <c r="U80" s="102">
        <v>5</v>
      </c>
      <c r="V80" s="102">
        <v>15.666666666666666</v>
      </c>
      <c r="W80" s="102">
        <v>15</v>
      </c>
      <c r="X80" s="102">
        <v>6.133333333333333</v>
      </c>
      <c r="Y80" s="102">
        <v>12.266666666666666</v>
      </c>
      <c r="Z80" s="102">
        <v>17</v>
      </c>
      <c r="AA80" s="102">
        <v>5</v>
      </c>
      <c r="AB80" s="102">
        <v>22</v>
      </c>
      <c r="AC80" s="102">
        <v>18</v>
      </c>
      <c r="AD80" s="102">
        <v>8</v>
      </c>
      <c r="AE80" s="102">
        <v>16</v>
      </c>
      <c r="AF80" s="102">
        <v>12</v>
      </c>
      <c r="AG80" s="102">
        <v>12</v>
      </c>
      <c r="AH80" s="102">
        <v>24</v>
      </c>
      <c r="AI80" s="102">
        <v>36</v>
      </c>
      <c r="AJ80" s="102">
        <v>12</v>
      </c>
      <c r="AK80" s="102">
        <v>12</v>
      </c>
      <c r="AL80" s="102">
        <v>10</v>
      </c>
      <c r="AM80" s="102">
        <v>10</v>
      </c>
      <c r="AN80" s="102">
        <v>20</v>
      </c>
      <c r="AO80" s="102">
        <v>27</v>
      </c>
      <c r="AP80" s="102">
        <v>9.4</v>
      </c>
      <c r="AQ80" s="102">
        <v>28.200000000000003</v>
      </c>
      <c r="AR80" s="102">
        <v>1</v>
      </c>
      <c r="AS80" s="102">
        <v>0</v>
      </c>
      <c r="AT80" s="102">
        <v>0</v>
      </c>
      <c r="AU80" s="102">
        <v>0.6666666666666666</v>
      </c>
      <c r="AV80" s="102">
        <v>3</v>
      </c>
      <c r="AW80" s="102">
        <v>0.7333333333333333</v>
      </c>
      <c r="AX80" s="102">
        <v>2.933333333333333</v>
      </c>
      <c r="AY80" s="102">
        <v>12</v>
      </c>
      <c r="AZ80" s="102">
        <v>13.5</v>
      </c>
      <c r="BA80" s="102">
        <v>25.5</v>
      </c>
      <c r="BB80" s="102">
        <v>6</v>
      </c>
      <c r="BC80" s="102">
        <v>6.3</v>
      </c>
      <c r="BD80" s="102">
        <v>12.6</v>
      </c>
      <c r="BE80" s="102">
        <v>11</v>
      </c>
      <c r="BF80" s="102">
        <v>11</v>
      </c>
      <c r="BG80" s="102">
        <v>22</v>
      </c>
      <c r="BH80" s="102">
        <v>24</v>
      </c>
      <c r="BI80" s="102">
        <v>9.2</v>
      </c>
      <c r="BJ80" s="102">
        <v>18.4</v>
      </c>
      <c r="BK80" s="102">
        <v>14</v>
      </c>
      <c r="BL80" s="102">
        <v>13</v>
      </c>
      <c r="BM80" s="102">
        <v>27</v>
      </c>
      <c r="BN80" s="102">
        <v>18</v>
      </c>
      <c r="BO80" s="102">
        <v>9</v>
      </c>
      <c r="BP80" s="102">
        <v>9</v>
      </c>
      <c r="BQ80" s="102">
        <v>9</v>
      </c>
      <c r="BR80" s="102">
        <v>9</v>
      </c>
      <c r="BS80" s="102">
        <v>18</v>
      </c>
      <c r="BT80" s="102">
        <v>27</v>
      </c>
      <c r="BU80" s="102">
        <v>9</v>
      </c>
      <c r="BV80" s="102">
        <v>9</v>
      </c>
      <c r="BW80" s="102">
        <v>18</v>
      </c>
      <c r="BX80" s="102">
        <v>18</v>
      </c>
      <c r="BY80" s="102">
        <v>36</v>
      </c>
      <c r="BZ80" s="102">
        <v>54</v>
      </c>
      <c r="CA80" s="102">
        <v>18</v>
      </c>
      <c r="CB80" s="102">
        <v>18</v>
      </c>
      <c r="CC80" s="102">
        <v>17</v>
      </c>
      <c r="CD80" s="102">
        <v>18</v>
      </c>
      <c r="CE80" s="102">
        <v>35</v>
      </c>
      <c r="CF80" s="102">
        <v>48</v>
      </c>
      <c r="CG80" s="102">
        <v>16.6</v>
      </c>
      <c r="CH80" s="102">
        <v>16.6</v>
      </c>
      <c r="CI80" s="99">
        <v>215.23333333333332</v>
      </c>
      <c r="CJ80" s="99">
        <v>7.686904761904762</v>
      </c>
      <c r="CK80" s="103">
        <f t="shared" si="1"/>
        <v>159</v>
      </c>
    </row>
    <row r="81" spans="3:89" ht="5.25">
      <c r="C81" s="103">
        <v>73</v>
      </c>
      <c r="D81" s="113" t="s">
        <v>139</v>
      </c>
      <c r="E81" s="102">
        <v>18</v>
      </c>
      <c r="F81" s="102">
        <v>4</v>
      </c>
      <c r="G81" s="102">
        <v>5</v>
      </c>
      <c r="H81" s="102">
        <v>18</v>
      </c>
      <c r="I81" s="102">
        <v>33</v>
      </c>
      <c r="J81" s="102">
        <v>10.2</v>
      </c>
      <c r="K81" s="102">
        <v>51</v>
      </c>
      <c r="L81" s="102">
        <v>10</v>
      </c>
      <c r="M81" s="102">
        <v>10</v>
      </c>
      <c r="N81" s="102">
        <v>8</v>
      </c>
      <c r="O81" s="102">
        <v>18.666666666666668</v>
      </c>
      <c r="P81" s="102">
        <v>12</v>
      </c>
      <c r="Q81" s="102">
        <v>6.133333333333334</v>
      </c>
      <c r="R81" s="102">
        <v>18.400000000000002</v>
      </c>
      <c r="S81" s="102">
        <v>12</v>
      </c>
      <c r="T81" s="102">
        <v>11</v>
      </c>
      <c r="U81" s="102">
        <v>4</v>
      </c>
      <c r="V81" s="102">
        <v>18</v>
      </c>
      <c r="W81" s="102">
        <v>31.5</v>
      </c>
      <c r="X81" s="102">
        <v>9.9</v>
      </c>
      <c r="Y81" s="102">
        <v>19.8</v>
      </c>
      <c r="Z81" s="102">
        <v>18</v>
      </c>
      <c r="AA81" s="102">
        <v>15</v>
      </c>
      <c r="AB81" s="102">
        <v>33</v>
      </c>
      <c r="AC81" s="102">
        <v>15</v>
      </c>
      <c r="AD81" s="102">
        <v>9.6</v>
      </c>
      <c r="AE81" s="102">
        <v>19.2</v>
      </c>
      <c r="AF81" s="102">
        <v>13</v>
      </c>
      <c r="AG81" s="102">
        <v>15</v>
      </c>
      <c r="AH81" s="102">
        <v>28</v>
      </c>
      <c r="AI81" s="102">
        <v>36</v>
      </c>
      <c r="AJ81" s="102">
        <v>12.8</v>
      </c>
      <c r="AK81" s="102">
        <v>12.8</v>
      </c>
      <c r="AL81" s="102">
        <v>15</v>
      </c>
      <c r="AM81" s="102">
        <v>15</v>
      </c>
      <c r="AN81" s="102">
        <v>30</v>
      </c>
      <c r="AO81" s="102">
        <v>54</v>
      </c>
      <c r="AP81" s="102">
        <v>16.8</v>
      </c>
      <c r="AQ81" s="102">
        <v>50.400000000000006</v>
      </c>
      <c r="AR81" s="102">
        <v>8</v>
      </c>
      <c r="AS81" s="102">
        <v>8</v>
      </c>
      <c r="AT81" s="102">
        <v>6</v>
      </c>
      <c r="AU81" s="102">
        <v>14.666666666666666</v>
      </c>
      <c r="AV81" s="102">
        <v>6</v>
      </c>
      <c r="AW81" s="102">
        <v>4.133333333333333</v>
      </c>
      <c r="AX81" s="102">
        <v>16.53333333333333</v>
      </c>
      <c r="AY81" s="102">
        <v>16</v>
      </c>
      <c r="AZ81" s="102">
        <v>14</v>
      </c>
      <c r="BA81" s="102">
        <v>30</v>
      </c>
      <c r="BB81" s="102">
        <v>34.5</v>
      </c>
      <c r="BC81" s="102">
        <v>12.9</v>
      </c>
      <c r="BD81" s="102">
        <v>25.8</v>
      </c>
      <c r="BE81" s="102">
        <v>13</v>
      </c>
      <c r="BF81" s="102">
        <v>12</v>
      </c>
      <c r="BG81" s="102">
        <v>25</v>
      </c>
      <c r="BH81" s="102">
        <v>33</v>
      </c>
      <c r="BI81" s="102">
        <v>11.6</v>
      </c>
      <c r="BJ81" s="102">
        <v>23.2</v>
      </c>
      <c r="BK81" s="102">
        <v>14</v>
      </c>
      <c r="BL81" s="102">
        <v>14</v>
      </c>
      <c r="BM81" s="102">
        <v>28</v>
      </c>
      <c r="BN81" s="102">
        <v>21</v>
      </c>
      <c r="BO81" s="102">
        <v>9.8</v>
      </c>
      <c r="BP81" s="102">
        <v>9.8</v>
      </c>
      <c r="BQ81" s="102">
        <v>17</v>
      </c>
      <c r="BR81" s="102">
        <v>17</v>
      </c>
      <c r="BS81" s="102">
        <v>34</v>
      </c>
      <c r="BT81" s="102">
        <v>51</v>
      </c>
      <c r="BU81" s="102">
        <v>17</v>
      </c>
      <c r="BV81" s="102">
        <v>17</v>
      </c>
      <c r="BW81" s="102">
        <v>16</v>
      </c>
      <c r="BX81" s="102">
        <v>14</v>
      </c>
      <c r="BY81" s="102">
        <v>30</v>
      </c>
      <c r="BZ81" s="102">
        <v>48</v>
      </c>
      <c r="CA81" s="102">
        <v>15.6</v>
      </c>
      <c r="CB81" s="102">
        <v>15.6</v>
      </c>
      <c r="CC81" s="102">
        <v>18</v>
      </c>
      <c r="CD81" s="102">
        <v>18</v>
      </c>
      <c r="CE81" s="102">
        <v>36</v>
      </c>
      <c r="CF81" s="102">
        <v>54</v>
      </c>
      <c r="CG81" s="102">
        <v>18</v>
      </c>
      <c r="CH81" s="102">
        <v>18</v>
      </c>
      <c r="CI81" s="99">
        <v>297.53333333333336</v>
      </c>
      <c r="CJ81" s="99">
        <v>10.626190476190477</v>
      </c>
      <c r="CK81" s="103">
        <f t="shared" si="1"/>
        <v>92</v>
      </c>
    </row>
    <row r="82" spans="3:89" ht="5.25">
      <c r="C82" s="103">
        <v>74</v>
      </c>
      <c r="D82" s="113" t="s">
        <v>87</v>
      </c>
      <c r="E82" s="102">
        <v>18</v>
      </c>
      <c r="F82" s="102">
        <v>12</v>
      </c>
      <c r="G82" s="102">
        <v>13</v>
      </c>
      <c r="H82" s="102">
        <v>28.666666666666668</v>
      </c>
      <c r="I82" s="102">
        <v>36</v>
      </c>
      <c r="J82" s="102">
        <v>12.933333333333334</v>
      </c>
      <c r="K82" s="102">
        <v>64.66666666666667</v>
      </c>
      <c r="L82" s="102">
        <v>12</v>
      </c>
      <c r="M82" s="102">
        <v>6</v>
      </c>
      <c r="N82" s="102">
        <v>10</v>
      </c>
      <c r="O82" s="102">
        <v>18.666666666666668</v>
      </c>
      <c r="P82" s="102">
        <v>36</v>
      </c>
      <c r="Q82" s="102">
        <v>10.933333333333334</v>
      </c>
      <c r="R82" s="102">
        <v>32.8</v>
      </c>
      <c r="S82" s="102">
        <v>14</v>
      </c>
      <c r="T82" s="102">
        <v>8.5</v>
      </c>
      <c r="U82" s="102">
        <v>2</v>
      </c>
      <c r="V82" s="102">
        <v>16.333333333333332</v>
      </c>
      <c r="W82" s="102">
        <v>40.5</v>
      </c>
      <c r="X82" s="102">
        <v>11.366666666666665</v>
      </c>
      <c r="Y82" s="102">
        <v>22.73333333333333</v>
      </c>
      <c r="Z82" s="102">
        <v>18</v>
      </c>
      <c r="AA82" s="102">
        <v>12</v>
      </c>
      <c r="AB82" s="102">
        <v>30</v>
      </c>
      <c r="AC82" s="102">
        <v>57</v>
      </c>
      <c r="AD82" s="102">
        <v>17.4</v>
      </c>
      <c r="AE82" s="102">
        <v>34.8</v>
      </c>
      <c r="AF82" s="102">
        <v>17</v>
      </c>
      <c r="AG82" s="102">
        <v>16</v>
      </c>
      <c r="AH82" s="102">
        <v>33</v>
      </c>
      <c r="AI82" s="102">
        <v>48</v>
      </c>
      <c r="AJ82" s="102">
        <v>16.2</v>
      </c>
      <c r="AK82" s="102">
        <v>16.2</v>
      </c>
      <c r="AL82" s="102">
        <v>15</v>
      </c>
      <c r="AM82" s="102">
        <v>15</v>
      </c>
      <c r="AN82" s="102">
        <v>30</v>
      </c>
      <c r="AO82" s="102">
        <v>39</v>
      </c>
      <c r="AP82" s="102">
        <v>13.8</v>
      </c>
      <c r="AQ82" s="102">
        <v>41.400000000000006</v>
      </c>
      <c r="AR82" s="102">
        <v>11</v>
      </c>
      <c r="AS82" s="102">
        <v>11</v>
      </c>
      <c r="AT82" s="102">
        <v>10</v>
      </c>
      <c r="AU82" s="102">
        <v>21.333333333333332</v>
      </c>
      <c r="AV82" s="102">
        <v>12</v>
      </c>
      <c r="AW82" s="102">
        <v>6.666666666666666</v>
      </c>
      <c r="AX82" s="102">
        <v>26.666666666666664</v>
      </c>
      <c r="AY82" s="102">
        <v>17</v>
      </c>
      <c r="AZ82" s="102">
        <v>16</v>
      </c>
      <c r="BA82" s="102">
        <v>33</v>
      </c>
      <c r="BB82" s="102">
        <v>36</v>
      </c>
      <c r="BC82" s="102">
        <v>13.8</v>
      </c>
      <c r="BD82" s="102">
        <v>27.6</v>
      </c>
      <c r="BE82" s="102">
        <v>11</v>
      </c>
      <c r="BF82" s="102">
        <v>11</v>
      </c>
      <c r="BG82" s="102">
        <v>22</v>
      </c>
      <c r="BH82" s="102">
        <v>24</v>
      </c>
      <c r="BI82" s="102">
        <v>9.2</v>
      </c>
      <c r="BJ82" s="102">
        <v>18.4</v>
      </c>
      <c r="BK82" s="102">
        <v>17</v>
      </c>
      <c r="BL82" s="102">
        <v>16</v>
      </c>
      <c r="BM82" s="102">
        <v>33</v>
      </c>
      <c r="BN82" s="102">
        <v>60</v>
      </c>
      <c r="BO82" s="102">
        <v>18.6</v>
      </c>
      <c r="BP82" s="102">
        <v>18.6</v>
      </c>
      <c r="BQ82" s="102">
        <v>19</v>
      </c>
      <c r="BR82" s="102">
        <v>19</v>
      </c>
      <c r="BS82" s="102">
        <v>38</v>
      </c>
      <c r="BT82" s="102">
        <v>57</v>
      </c>
      <c r="BU82" s="102">
        <v>19</v>
      </c>
      <c r="BV82" s="102">
        <v>19</v>
      </c>
      <c r="BW82" s="102">
        <v>20</v>
      </c>
      <c r="BX82" s="102">
        <v>20</v>
      </c>
      <c r="BY82" s="102">
        <v>40</v>
      </c>
      <c r="BZ82" s="102">
        <v>60</v>
      </c>
      <c r="CA82" s="102">
        <v>20</v>
      </c>
      <c r="CB82" s="102">
        <v>20</v>
      </c>
      <c r="CC82" s="102">
        <v>18</v>
      </c>
      <c r="CD82" s="102">
        <v>16</v>
      </c>
      <c r="CE82" s="102">
        <v>34</v>
      </c>
      <c r="CF82" s="102">
        <v>51</v>
      </c>
      <c r="CG82" s="102">
        <v>17</v>
      </c>
      <c r="CH82" s="102">
        <v>17</v>
      </c>
      <c r="CI82" s="99">
        <v>359.8666666666666</v>
      </c>
      <c r="CJ82" s="99">
        <v>12.852380952380951</v>
      </c>
      <c r="CK82" s="103">
        <f t="shared" si="1"/>
        <v>40</v>
      </c>
    </row>
    <row r="83" spans="3:89" ht="5.25">
      <c r="C83" s="103">
        <v>75</v>
      </c>
      <c r="D83" s="113" t="s">
        <v>188</v>
      </c>
      <c r="E83" s="102">
        <v>18</v>
      </c>
      <c r="F83" s="102">
        <v>4</v>
      </c>
      <c r="G83" s="102">
        <v>5</v>
      </c>
      <c r="H83" s="102">
        <v>18</v>
      </c>
      <c r="I83" s="102">
        <v>24</v>
      </c>
      <c r="J83" s="102">
        <v>8.4</v>
      </c>
      <c r="K83" s="102">
        <v>42</v>
      </c>
      <c r="L83" s="102">
        <v>10</v>
      </c>
      <c r="M83" s="102">
        <v>7</v>
      </c>
      <c r="N83" s="102">
        <v>6</v>
      </c>
      <c r="O83" s="102">
        <v>15.333333333333334</v>
      </c>
      <c r="P83" s="102">
        <v>15</v>
      </c>
      <c r="Q83" s="102">
        <v>6.066666666666667</v>
      </c>
      <c r="R83" s="102">
        <v>18.200000000000003</v>
      </c>
      <c r="S83" s="102">
        <v>14</v>
      </c>
      <c r="T83" s="102">
        <v>9</v>
      </c>
      <c r="U83" s="102">
        <v>3</v>
      </c>
      <c r="V83" s="102">
        <v>17.333333333333332</v>
      </c>
      <c r="W83" s="102">
        <v>19.5</v>
      </c>
      <c r="X83" s="102">
        <v>7.366666666666665</v>
      </c>
      <c r="Y83" s="102">
        <v>14.73333333333333</v>
      </c>
      <c r="Z83" s="102">
        <v>18</v>
      </c>
      <c r="AA83" s="102">
        <v>6</v>
      </c>
      <c r="AB83" s="102">
        <v>24</v>
      </c>
      <c r="AC83" s="102">
        <v>30</v>
      </c>
      <c r="AD83" s="102">
        <v>10.8</v>
      </c>
      <c r="AE83" s="102">
        <v>21.6</v>
      </c>
      <c r="AF83" s="102">
        <v>17</v>
      </c>
      <c r="AG83" s="102">
        <v>16</v>
      </c>
      <c r="AH83" s="102">
        <v>33</v>
      </c>
      <c r="AI83" s="102">
        <v>54</v>
      </c>
      <c r="AJ83" s="102">
        <v>17.4</v>
      </c>
      <c r="AK83" s="102">
        <v>17.4</v>
      </c>
      <c r="AL83" s="102">
        <v>15</v>
      </c>
      <c r="AM83" s="102">
        <v>15</v>
      </c>
      <c r="AN83" s="102">
        <v>30</v>
      </c>
      <c r="AO83" s="102">
        <v>9</v>
      </c>
      <c r="AP83" s="102">
        <v>7.8</v>
      </c>
      <c r="AQ83" s="102">
        <v>23.4</v>
      </c>
      <c r="AR83" s="102">
        <v>10</v>
      </c>
      <c r="AS83" s="102">
        <v>12</v>
      </c>
      <c r="AT83" s="102">
        <v>8</v>
      </c>
      <c r="AU83" s="102">
        <v>20</v>
      </c>
      <c r="AV83" s="102">
        <v>12</v>
      </c>
      <c r="AW83" s="102">
        <v>6.4</v>
      </c>
      <c r="AX83" s="102">
        <v>25.6</v>
      </c>
      <c r="AY83" s="102">
        <v>14</v>
      </c>
      <c r="AZ83" s="102">
        <v>15</v>
      </c>
      <c r="BA83" s="102">
        <v>29</v>
      </c>
      <c r="BB83" s="102">
        <v>9</v>
      </c>
      <c r="BC83" s="102">
        <v>7.6</v>
      </c>
      <c r="BD83" s="102">
        <v>15.2</v>
      </c>
      <c r="BE83" s="102">
        <v>10</v>
      </c>
      <c r="BF83" s="102">
        <v>10</v>
      </c>
      <c r="BG83" s="102">
        <v>20</v>
      </c>
      <c r="BH83" s="102">
        <v>3</v>
      </c>
      <c r="BI83" s="102">
        <v>4.6</v>
      </c>
      <c r="BJ83" s="102">
        <v>9.2</v>
      </c>
      <c r="BK83" s="102">
        <v>14</v>
      </c>
      <c r="BL83" s="102">
        <v>13</v>
      </c>
      <c r="BM83" s="102">
        <v>27</v>
      </c>
      <c r="BN83" s="102">
        <v>9</v>
      </c>
      <c r="BO83" s="102">
        <v>7.2</v>
      </c>
      <c r="BP83" s="102">
        <v>7.2</v>
      </c>
      <c r="BQ83" s="102">
        <v>18</v>
      </c>
      <c r="BR83" s="102">
        <v>18</v>
      </c>
      <c r="BS83" s="102">
        <v>36</v>
      </c>
      <c r="BT83" s="102">
        <v>54</v>
      </c>
      <c r="BU83" s="102">
        <v>18</v>
      </c>
      <c r="BV83" s="102">
        <v>18</v>
      </c>
      <c r="BW83" s="102">
        <v>18</v>
      </c>
      <c r="BX83" s="102">
        <v>16</v>
      </c>
      <c r="BY83" s="102">
        <v>34</v>
      </c>
      <c r="BZ83" s="102">
        <v>51</v>
      </c>
      <c r="CA83" s="102">
        <v>17</v>
      </c>
      <c r="CB83" s="102">
        <v>17</v>
      </c>
      <c r="CC83" s="102">
        <v>18</v>
      </c>
      <c r="CD83" s="102">
        <v>18</v>
      </c>
      <c r="CE83" s="102">
        <v>36</v>
      </c>
      <c r="CF83" s="102">
        <v>54</v>
      </c>
      <c r="CG83" s="102">
        <v>18</v>
      </c>
      <c r="CH83" s="102">
        <v>18</v>
      </c>
      <c r="CI83" s="99">
        <v>247.53333333333336</v>
      </c>
      <c r="CJ83" s="99">
        <v>8.840476190476192</v>
      </c>
      <c r="CK83" s="103">
        <f t="shared" si="1"/>
        <v>141</v>
      </c>
    </row>
    <row r="84" spans="3:89" ht="5.25">
      <c r="C84" s="103">
        <v>76</v>
      </c>
      <c r="D84" s="113" t="s">
        <v>60</v>
      </c>
      <c r="E84" s="102">
        <v>18</v>
      </c>
      <c r="F84" s="102">
        <v>13</v>
      </c>
      <c r="G84" s="102">
        <v>14</v>
      </c>
      <c r="H84" s="102">
        <v>30</v>
      </c>
      <c r="I84" s="102">
        <v>30</v>
      </c>
      <c r="J84" s="102">
        <v>12</v>
      </c>
      <c r="K84" s="102">
        <v>60</v>
      </c>
      <c r="L84" s="102">
        <v>16</v>
      </c>
      <c r="M84" s="102">
        <v>16</v>
      </c>
      <c r="N84" s="102">
        <v>16</v>
      </c>
      <c r="O84" s="102">
        <v>32</v>
      </c>
      <c r="P84" s="102">
        <v>52.5</v>
      </c>
      <c r="Q84" s="102">
        <v>16.9</v>
      </c>
      <c r="R84" s="102">
        <v>50.699999999999996</v>
      </c>
      <c r="S84" s="102">
        <v>17</v>
      </c>
      <c r="T84" s="102">
        <v>14</v>
      </c>
      <c r="U84" s="102">
        <v>9</v>
      </c>
      <c r="V84" s="102">
        <v>26.666666666666668</v>
      </c>
      <c r="W84" s="102">
        <v>49.5</v>
      </c>
      <c r="X84" s="102">
        <v>15.233333333333334</v>
      </c>
      <c r="Y84" s="102">
        <v>30.46666666666667</v>
      </c>
      <c r="Z84" s="102">
        <v>18</v>
      </c>
      <c r="AA84" s="102">
        <v>17</v>
      </c>
      <c r="AB84" s="102">
        <v>35</v>
      </c>
      <c r="AC84" s="102">
        <v>51</v>
      </c>
      <c r="AD84" s="102">
        <v>17.2</v>
      </c>
      <c r="AE84" s="102">
        <v>34.4</v>
      </c>
      <c r="AF84" s="102">
        <v>19</v>
      </c>
      <c r="AG84" s="102">
        <v>20</v>
      </c>
      <c r="AH84" s="102">
        <v>39</v>
      </c>
      <c r="AI84" s="102">
        <v>58.5</v>
      </c>
      <c r="AJ84" s="102">
        <v>19.5</v>
      </c>
      <c r="AK84" s="102">
        <v>19.5</v>
      </c>
      <c r="AL84" s="102">
        <v>20</v>
      </c>
      <c r="AM84" s="102">
        <v>20</v>
      </c>
      <c r="AN84" s="102">
        <v>40</v>
      </c>
      <c r="AO84" s="102">
        <v>54</v>
      </c>
      <c r="AP84" s="102">
        <v>18.8</v>
      </c>
      <c r="AQ84" s="102">
        <v>56.400000000000006</v>
      </c>
      <c r="AR84" s="102">
        <v>14</v>
      </c>
      <c r="AS84" s="102">
        <v>14</v>
      </c>
      <c r="AT84" s="102">
        <v>16</v>
      </c>
      <c r="AU84" s="102">
        <v>29.333333333333332</v>
      </c>
      <c r="AV84" s="102">
        <v>48</v>
      </c>
      <c r="AW84" s="102">
        <v>15.466666666666665</v>
      </c>
      <c r="AX84" s="102">
        <v>61.86666666666666</v>
      </c>
      <c r="AY84" s="102">
        <v>18</v>
      </c>
      <c r="AZ84" s="102">
        <v>16</v>
      </c>
      <c r="BA84" s="102">
        <v>34</v>
      </c>
      <c r="BB84" s="102">
        <v>30</v>
      </c>
      <c r="BC84" s="102">
        <v>12.8</v>
      </c>
      <c r="BD84" s="102">
        <v>25.6</v>
      </c>
      <c r="BE84" s="102">
        <v>14</v>
      </c>
      <c r="BF84" s="102">
        <v>13</v>
      </c>
      <c r="BG84" s="102">
        <v>27</v>
      </c>
      <c r="BH84" s="102">
        <v>36</v>
      </c>
      <c r="BI84" s="102">
        <v>12.6</v>
      </c>
      <c r="BJ84" s="102">
        <v>25.2</v>
      </c>
      <c r="BK84" s="102">
        <v>18</v>
      </c>
      <c r="BL84" s="102">
        <v>18</v>
      </c>
      <c r="BM84" s="102">
        <v>36</v>
      </c>
      <c r="BN84" s="102">
        <v>54</v>
      </c>
      <c r="BO84" s="102">
        <v>18</v>
      </c>
      <c r="BP84" s="102">
        <v>18</v>
      </c>
      <c r="BQ84" s="102">
        <v>20</v>
      </c>
      <c r="BR84" s="102">
        <v>20</v>
      </c>
      <c r="BS84" s="102">
        <v>40</v>
      </c>
      <c r="BT84" s="102">
        <v>60</v>
      </c>
      <c r="BU84" s="102">
        <v>20</v>
      </c>
      <c r="BV84" s="102">
        <v>20</v>
      </c>
      <c r="BW84" s="102">
        <v>18</v>
      </c>
      <c r="BX84" s="102">
        <v>20</v>
      </c>
      <c r="BY84" s="102">
        <v>38</v>
      </c>
      <c r="BZ84" s="102">
        <v>57</v>
      </c>
      <c r="CA84" s="102">
        <v>19</v>
      </c>
      <c r="CB84" s="102">
        <v>19</v>
      </c>
      <c r="CC84" s="102">
        <v>17</v>
      </c>
      <c r="CD84" s="102">
        <v>18</v>
      </c>
      <c r="CE84" s="102">
        <v>35</v>
      </c>
      <c r="CF84" s="102">
        <v>51</v>
      </c>
      <c r="CG84" s="102">
        <v>17.2</v>
      </c>
      <c r="CH84" s="102">
        <v>17.2</v>
      </c>
      <c r="CI84" s="99">
        <v>438.33333333333337</v>
      </c>
      <c r="CJ84" s="99">
        <v>15.654761904761907</v>
      </c>
      <c r="CK84" s="103">
        <f t="shared" si="1"/>
        <v>13</v>
      </c>
    </row>
    <row r="85" spans="3:89" ht="5.25">
      <c r="C85" s="103">
        <v>77</v>
      </c>
      <c r="D85" s="113" t="s">
        <v>169</v>
      </c>
      <c r="E85" s="102">
        <v>18</v>
      </c>
      <c r="F85" s="102">
        <v>6</v>
      </c>
      <c r="G85" s="102">
        <v>7</v>
      </c>
      <c r="H85" s="102">
        <v>20.666666666666668</v>
      </c>
      <c r="I85" s="102">
        <v>27</v>
      </c>
      <c r="J85" s="102">
        <v>9.533333333333335</v>
      </c>
      <c r="K85" s="102">
        <v>47.66666666666667</v>
      </c>
      <c r="L85" s="102">
        <v>10</v>
      </c>
      <c r="M85" s="102">
        <v>3.5</v>
      </c>
      <c r="N85" s="102">
        <v>4</v>
      </c>
      <c r="O85" s="102">
        <v>11.666666666666666</v>
      </c>
      <c r="P85" s="102">
        <v>21</v>
      </c>
      <c r="Q85" s="102">
        <v>6.533333333333333</v>
      </c>
      <c r="R85" s="102">
        <v>19.6</v>
      </c>
      <c r="S85" s="102">
        <v>12</v>
      </c>
      <c r="T85" s="102">
        <v>6.5</v>
      </c>
      <c r="U85" s="102">
        <v>1.5</v>
      </c>
      <c r="V85" s="102">
        <v>13.333333333333334</v>
      </c>
      <c r="W85" s="102">
        <v>27</v>
      </c>
      <c r="X85" s="102">
        <v>8.066666666666666</v>
      </c>
      <c r="Y85" s="102">
        <v>16.133333333333333</v>
      </c>
      <c r="Z85" s="102">
        <v>18</v>
      </c>
      <c r="AA85" s="102">
        <v>4</v>
      </c>
      <c r="AB85" s="102">
        <v>22</v>
      </c>
      <c r="AC85" s="102">
        <v>48</v>
      </c>
      <c r="AD85" s="102">
        <v>14</v>
      </c>
      <c r="AE85" s="102">
        <v>28</v>
      </c>
      <c r="AF85" s="102">
        <v>12</v>
      </c>
      <c r="AG85" s="102">
        <v>13</v>
      </c>
      <c r="AH85" s="102">
        <v>25</v>
      </c>
      <c r="AI85" s="102">
        <v>3</v>
      </c>
      <c r="AJ85" s="102">
        <v>5.6</v>
      </c>
      <c r="AK85" s="102">
        <v>5.6</v>
      </c>
      <c r="AL85" s="102">
        <v>14</v>
      </c>
      <c r="AM85" s="102">
        <v>14</v>
      </c>
      <c r="AN85" s="102">
        <v>28</v>
      </c>
      <c r="AO85" s="102">
        <v>21</v>
      </c>
      <c r="AP85" s="102">
        <v>9.8</v>
      </c>
      <c r="AQ85" s="102">
        <v>29.400000000000002</v>
      </c>
      <c r="AR85" s="102">
        <v>10</v>
      </c>
      <c r="AS85" s="102">
        <v>10</v>
      </c>
      <c r="AT85" s="102">
        <v>9</v>
      </c>
      <c r="AU85" s="102">
        <v>19.333333333333332</v>
      </c>
      <c r="AV85" s="102">
        <v>15</v>
      </c>
      <c r="AW85" s="102">
        <v>6.866666666666665</v>
      </c>
      <c r="AX85" s="102">
        <v>27.46666666666666</v>
      </c>
      <c r="AY85" s="102">
        <v>10</v>
      </c>
      <c r="AZ85" s="102">
        <v>12.5</v>
      </c>
      <c r="BA85" s="102">
        <v>22.5</v>
      </c>
      <c r="BB85" s="102">
        <v>36</v>
      </c>
      <c r="BC85" s="102">
        <v>11.7</v>
      </c>
      <c r="BD85" s="102">
        <v>23.4</v>
      </c>
      <c r="BE85" s="102">
        <v>10</v>
      </c>
      <c r="BF85" s="102">
        <v>11</v>
      </c>
      <c r="BG85" s="102">
        <v>21</v>
      </c>
      <c r="BH85" s="102">
        <v>12</v>
      </c>
      <c r="BI85" s="102">
        <v>6.6</v>
      </c>
      <c r="BJ85" s="102">
        <v>13.2</v>
      </c>
      <c r="BK85" s="102">
        <v>14</v>
      </c>
      <c r="BL85" s="102">
        <v>13</v>
      </c>
      <c r="BM85" s="102">
        <v>27</v>
      </c>
      <c r="BN85" s="102">
        <v>9</v>
      </c>
      <c r="BO85" s="102">
        <v>7.2</v>
      </c>
      <c r="BP85" s="102">
        <v>7.2</v>
      </c>
      <c r="BQ85" s="102">
        <v>14</v>
      </c>
      <c r="BR85" s="102">
        <v>14</v>
      </c>
      <c r="BS85" s="102">
        <v>28</v>
      </c>
      <c r="BT85" s="102">
        <v>42</v>
      </c>
      <c r="BU85" s="102">
        <v>14</v>
      </c>
      <c r="BV85" s="102">
        <v>14</v>
      </c>
      <c r="BW85" s="102">
        <v>18</v>
      </c>
      <c r="BX85" s="102">
        <v>16</v>
      </c>
      <c r="BY85" s="102">
        <v>34</v>
      </c>
      <c r="BZ85" s="102">
        <v>51</v>
      </c>
      <c r="CA85" s="102">
        <v>17</v>
      </c>
      <c r="CB85" s="102">
        <v>17</v>
      </c>
      <c r="CC85" s="102">
        <v>17</v>
      </c>
      <c r="CD85" s="102">
        <v>18</v>
      </c>
      <c r="CE85" s="102">
        <v>35</v>
      </c>
      <c r="CF85" s="102">
        <v>51</v>
      </c>
      <c r="CG85" s="102">
        <v>17.2</v>
      </c>
      <c r="CH85" s="102">
        <v>17.2</v>
      </c>
      <c r="CI85" s="99">
        <v>265.8666666666667</v>
      </c>
      <c r="CJ85" s="99">
        <v>9.495238095238095</v>
      </c>
      <c r="CK85" s="103">
        <f t="shared" si="1"/>
        <v>122</v>
      </c>
    </row>
    <row r="86" spans="3:89" ht="5.25">
      <c r="C86" s="103">
        <v>78</v>
      </c>
      <c r="D86" s="113" t="s">
        <v>204</v>
      </c>
      <c r="E86" s="102">
        <v>18</v>
      </c>
      <c r="F86" s="102">
        <v>8</v>
      </c>
      <c r="G86" s="102">
        <v>9</v>
      </c>
      <c r="H86" s="102">
        <v>23.333333333333332</v>
      </c>
      <c r="I86" s="102">
        <v>15</v>
      </c>
      <c r="J86" s="102">
        <v>7.666666666666666</v>
      </c>
      <c r="K86" s="102">
        <v>38.33333333333333</v>
      </c>
      <c r="L86" s="102">
        <v>10</v>
      </c>
      <c r="M86" s="102">
        <v>7</v>
      </c>
      <c r="N86" s="102">
        <v>7</v>
      </c>
      <c r="O86" s="102">
        <v>16</v>
      </c>
      <c r="P86" s="102">
        <v>21.5</v>
      </c>
      <c r="Q86" s="102">
        <v>7.5</v>
      </c>
      <c r="R86" s="102">
        <v>22.5</v>
      </c>
      <c r="S86" s="102">
        <v>10</v>
      </c>
      <c r="T86" s="102">
        <v>3</v>
      </c>
      <c r="U86" s="102">
        <v>1</v>
      </c>
      <c r="V86" s="102">
        <v>9.333333333333334</v>
      </c>
      <c r="W86" s="102">
        <v>7.5</v>
      </c>
      <c r="X86" s="102">
        <v>3.366666666666667</v>
      </c>
      <c r="Y86" s="102">
        <v>6.733333333333334</v>
      </c>
      <c r="Z86" s="102">
        <v>18</v>
      </c>
      <c r="AA86" s="102">
        <v>4</v>
      </c>
      <c r="AB86" s="102">
        <v>22</v>
      </c>
      <c r="AC86" s="102">
        <v>15</v>
      </c>
      <c r="AD86" s="102">
        <v>7.4</v>
      </c>
      <c r="AE86" s="102">
        <v>14.8</v>
      </c>
      <c r="AF86" s="102">
        <v>12</v>
      </c>
      <c r="AG86" s="102">
        <v>13</v>
      </c>
      <c r="AH86" s="102">
        <v>25</v>
      </c>
      <c r="AI86" s="102">
        <v>6</v>
      </c>
      <c r="AJ86" s="102">
        <v>6.2</v>
      </c>
      <c r="AK86" s="102">
        <v>6.2</v>
      </c>
      <c r="AL86" s="102">
        <v>14</v>
      </c>
      <c r="AM86" s="102">
        <v>14</v>
      </c>
      <c r="AN86" s="102">
        <v>28</v>
      </c>
      <c r="AO86" s="102">
        <v>19.5</v>
      </c>
      <c r="AP86" s="102">
        <v>9.5</v>
      </c>
      <c r="AQ86" s="102">
        <v>28.5</v>
      </c>
      <c r="AR86" s="102">
        <v>1</v>
      </c>
      <c r="AS86" s="102">
        <v>0</v>
      </c>
      <c r="AT86" s="102">
        <v>0</v>
      </c>
      <c r="AU86" s="102">
        <v>0.6666666666666666</v>
      </c>
      <c r="AV86" s="102">
        <v>3</v>
      </c>
      <c r="AW86" s="102">
        <v>0.7333333333333333</v>
      </c>
      <c r="AX86" s="102">
        <v>2.933333333333333</v>
      </c>
      <c r="AY86" s="102">
        <v>16</v>
      </c>
      <c r="AZ86" s="102">
        <v>13.5</v>
      </c>
      <c r="BA86" s="102">
        <v>29.5</v>
      </c>
      <c r="BB86" s="102">
        <v>27</v>
      </c>
      <c r="BC86" s="102">
        <v>11.3</v>
      </c>
      <c r="BD86" s="102">
        <v>22.6</v>
      </c>
      <c r="BE86" s="102">
        <v>11</v>
      </c>
      <c r="BF86" s="102">
        <v>12</v>
      </c>
      <c r="BG86" s="102">
        <v>23</v>
      </c>
      <c r="BH86" s="102">
        <v>24</v>
      </c>
      <c r="BI86" s="102">
        <v>9.4</v>
      </c>
      <c r="BJ86" s="102">
        <v>18.8</v>
      </c>
      <c r="BK86" s="102">
        <v>14</v>
      </c>
      <c r="BL86" s="102">
        <v>14</v>
      </c>
      <c r="BM86" s="102">
        <v>28</v>
      </c>
      <c r="BN86" s="102">
        <v>24</v>
      </c>
      <c r="BO86" s="102">
        <v>10.4</v>
      </c>
      <c r="BP86" s="102">
        <v>10.4</v>
      </c>
      <c r="BQ86" s="102">
        <v>16</v>
      </c>
      <c r="BR86" s="102">
        <v>16</v>
      </c>
      <c r="BS86" s="102">
        <v>32</v>
      </c>
      <c r="BT86" s="102">
        <v>48</v>
      </c>
      <c r="BU86" s="102">
        <v>16</v>
      </c>
      <c r="BV86" s="102">
        <v>16</v>
      </c>
      <c r="BW86" s="102">
        <v>18</v>
      </c>
      <c r="BX86" s="102">
        <v>18</v>
      </c>
      <c r="BY86" s="102">
        <v>36</v>
      </c>
      <c r="BZ86" s="102">
        <v>54</v>
      </c>
      <c r="CA86" s="102">
        <v>18</v>
      </c>
      <c r="CB86" s="102">
        <v>18</v>
      </c>
      <c r="CC86" s="102">
        <v>18</v>
      </c>
      <c r="CD86" s="102">
        <v>18</v>
      </c>
      <c r="CE86" s="102">
        <v>36</v>
      </c>
      <c r="CF86" s="102">
        <v>54</v>
      </c>
      <c r="CG86" s="102">
        <v>18</v>
      </c>
      <c r="CH86" s="102">
        <v>18</v>
      </c>
      <c r="CI86" s="99">
        <v>223.8</v>
      </c>
      <c r="CJ86" s="99">
        <v>7.992857142857143</v>
      </c>
      <c r="CK86" s="103">
        <f t="shared" si="1"/>
        <v>157</v>
      </c>
    </row>
    <row r="87" spans="3:89" ht="5.25">
      <c r="C87" s="103">
        <v>79</v>
      </c>
      <c r="D87" s="113" t="s">
        <v>111</v>
      </c>
      <c r="E87" s="102">
        <v>18</v>
      </c>
      <c r="F87" s="102">
        <v>8</v>
      </c>
      <c r="G87" s="102">
        <v>9</v>
      </c>
      <c r="H87" s="102">
        <v>23.333333333333332</v>
      </c>
      <c r="I87" s="102">
        <v>33</v>
      </c>
      <c r="J87" s="102">
        <v>11.266666666666666</v>
      </c>
      <c r="K87" s="102">
        <v>56.33333333333333</v>
      </c>
      <c r="L87" s="102">
        <v>10</v>
      </c>
      <c r="M87" s="102">
        <v>12</v>
      </c>
      <c r="N87" s="102">
        <v>12</v>
      </c>
      <c r="O87" s="102">
        <v>22.666666666666668</v>
      </c>
      <c r="P87" s="102">
        <v>27</v>
      </c>
      <c r="Q87" s="102">
        <v>9.933333333333334</v>
      </c>
      <c r="R87" s="102">
        <v>29.8</v>
      </c>
      <c r="S87" s="102">
        <v>15</v>
      </c>
      <c r="T87" s="102">
        <v>14</v>
      </c>
      <c r="U87" s="102">
        <v>10</v>
      </c>
      <c r="V87" s="102">
        <v>26</v>
      </c>
      <c r="W87" s="102">
        <v>30</v>
      </c>
      <c r="X87" s="102">
        <v>11.2</v>
      </c>
      <c r="Y87" s="102">
        <v>22.4</v>
      </c>
      <c r="Z87" s="102">
        <v>18</v>
      </c>
      <c r="AA87" s="102">
        <v>8</v>
      </c>
      <c r="AB87" s="102">
        <v>26</v>
      </c>
      <c r="AC87" s="102">
        <v>33</v>
      </c>
      <c r="AD87" s="102">
        <v>11.8</v>
      </c>
      <c r="AE87" s="102">
        <v>23.6</v>
      </c>
      <c r="AF87" s="102">
        <v>18</v>
      </c>
      <c r="AG87" s="102">
        <v>19</v>
      </c>
      <c r="AH87" s="102">
        <v>37</v>
      </c>
      <c r="AI87" s="102">
        <v>39</v>
      </c>
      <c r="AJ87" s="102">
        <v>15.2</v>
      </c>
      <c r="AK87" s="102">
        <v>15.2</v>
      </c>
      <c r="AL87" s="102">
        <v>20</v>
      </c>
      <c r="AM87" s="102">
        <v>20</v>
      </c>
      <c r="AN87" s="102">
        <v>40</v>
      </c>
      <c r="AO87" s="102">
        <v>39</v>
      </c>
      <c r="AP87" s="102">
        <v>15.8</v>
      </c>
      <c r="AQ87" s="102">
        <v>47.400000000000006</v>
      </c>
      <c r="AR87" s="102">
        <v>11</v>
      </c>
      <c r="AS87" s="102">
        <v>10</v>
      </c>
      <c r="AT87" s="102">
        <v>12</v>
      </c>
      <c r="AU87" s="102">
        <v>22</v>
      </c>
      <c r="AV87" s="102">
        <v>12</v>
      </c>
      <c r="AW87" s="102">
        <v>6.8</v>
      </c>
      <c r="AX87" s="102">
        <v>27.2</v>
      </c>
      <c r="AY87" s="102">
        <v>14</v>
      </c>
      <c r="AZ87" s="102">
        <v>12</v>
      </c>
      <c r="BA87" s="102">
        <v>26</v>
      </c>
      <c r="BB87" s="102">
        <v>24</v>
      </c>
      <c r="BC87" s="102">
        <v>10</v>
      </c>
      <c r="BD87" s="102">
        <v>20</v>
      </c>
      <c r="BE87" s="102">
        <v>12</v>
      </c>
      <c r="BF87" s="102">
        <v>12</v>
      </c>
      <c r="BG87" s="102">
        <v>24</v>
      </c>
      <c r="BH87" s="102">
        <v>30</v>
      </c>
      <c r="BI87" s="102">
        <v>10.8</v>
      </c>
      <c r="BJ87" s="102">
        <v>21.6</v>
      </c>
      <c r="BK87" s="102">
        <v>16</v>
      </c>
      <c r="BL87" s="102">
        <v>15</v>
      </c>
      <c r="BM87" s="102">
        <v>31</v>
      </c>
      <c r="BN87" s="102">
        <v>39</v>
      </c>
      <c r="BO87" s="102">
        <v>14</v>
      </c>
      <c r="BP87" s="102">
        <v>14</v>
      </c>
      <c r="BQ87" s="102">
        <v>15</v>
      </c>
      <c r="BR87" s="102">
        <v>15</v>
      </c>
      <c r="BS87" s="102">
        <v>30</v>
      </c>
      <c r="BT87" s="102">
        <v>45</v>
      </c>
      <c r="BU87" s="102">
        <v>15</v>
      </c>
      <c r="BV87" s="102">
        <v>15</v>
      </c>
      <c r="BW87" s="102">
        <v>18</v>
      </c>
      <c r="BX87" s="102">
        <v>18</v>
      </c>
      <c r="BY87" s="102">
        <v>36</v>
      </c>
      <c r="BZ87" s="102">
        <v>54</v>
      </c>
      <c r="CA87" s="102">
        <v>18</v>
      </c>
      <c r="CB87" s="102">
        <v>18</v>
      </c>
      <c r="CC87" s="102">
        <v>17</v>
      </c>
      <c r="CD87" s="102">
        <v>16</v>
      </c>
      <c r="CE87" s="102">
        <v>33</v>
      </c>
      <c r="CF87" s="102">
        <v>48</v>
      </c>
      <c r="CG87" s="102">
        <v>16.2</v>
      </c>
      <c r="CH87" s="102">
        <v>16.2</v>
      </c>
      <c r="CI87" s="99">
        <v>326.7333333333333</v>
      </c>
      <c r="CJ87" s="99">
        <v>11.669047619047618</v>
      </c>
      <c r="CK87" s="103">
        <f t="shared" si="1"/>
        <v>64</v>
      </c>
    </row>
    <row r="88" spans="3:89" ht="5.25">
      <c r="C88" s="103">
        <v>80</v>
      </c>
      <c r="D88" s="113" t="s">
        <v>74</v>
      </c>
      <c r="E88" s="102">
        <v>20</v>
      </c>
      <c r="F88" s="102">
        <v>6</v>
      </c>
      <c r="G88" s="102">
        <v>7</v>
      </c>
      <c r="H88" s="102">
        <v>22</v>
      </c>
      <c r="I88" s="102">
        <v>30</v>
      </c>
      <c r="J88" s="102">
        <v>10.4</v>
      </c>
      <c r="K88" s="102">
        <v>52</v>
      </c>
      <c r="L88" s="102">
        <v>18</v>
      </c>
      <c r="M88" s="102">
        <v>17.5</v>
      </c>
      <c r="N88" s="102">
        <v>17.5</v>
      </c>
      <c r="O88" s="102">
        <v>35.333333333333336</v>
      </c>
      <c r="P88" s="102">
        <v>52.5</v>
      </c>
      <c r="Q88" s="102">
        <v>17.56666666666667</v>
      </c>
      <c r="R88" s="102">
        <v>52.70000000000001</v>
      </c>
      <c r="S88" s="102">
        <v>17</v>
      </c>
      <c r="T88" s="102">
        <v>17.5</v>
      </c>
      <c r="U88" s="102">
        <v>9</v>
      </c>
      <c r="V88" s="102">
        <v>29</v>
      </c>
      <c r="W88" s="102">
        <v>48</v>
      </c>
      <c r="X88" s="102">
        <v>15.4</v>
      </c>
      <c r="Y88" s="102">
        <v>30.8</v>
      </c>
      <c r="Z88" s="102">
        <v>20</v>
      </c>
      <c r="AA88" s="102">
        <v>15</v>
      </c>
      <c r="AB88" s="102">
        <v>35</v>
      </c>
      <c r="AC88" s="102">
        <v>45</v>
      </c>
      <c r="AD88" s="102">
        <v>16</v>
      </c>
      <c r="AE88" s="102">
        <v>32</v>
      </c>
      <c r="AF88" s="102">
        <v>19</v>
      </c>
      <c r="AG88" s="102">
        <v>20</v>
      </c>
      <c r="AH88" s="102">
        <v>39</v>
      </c>
      <c r="AI88" s="102">
        <v>54</v>
      </c>
      <c r="AJ88" s="102">
        <v>18.6</v>
      </c>
      <c r="AK88" s="102">
        <v>18.6</v>
      </c>
      <c r="AL88" s="102">
        <v>20</v>
      </c>
      <c r="AM88" s="102">
        <v>20</v>
      </c>
      <c r="AN88" s="102">
        <v>40</v>
      </c>
      <c r="AO88" s="102">
        <v>27</v>
      </c>
      <c r="AP88" s="102">
        <v>13.4</v>
      </c>
      <c r="AQ88" s="102">
        <v>40.2</v>
      </c>
      <c r="AR88" s="102">
        <v>12</v>
      </c>
      <c r="AS88" s="102">
        <v>14</v>
      </c>
      <c r="AT88" s="102">
        <v>13</v>
      </c>
      <c r="AU88" s="102">
        <v>26</v>
      </c>
      <c r="AV88" s="102">
        <v>33</v>
      </c>
      <c r="AW88" s="102">
        <v>11.8</v>
      </c>
      <c r="AX88" s="102">
        <v>47.2</v>
      </c>
      <c r="AY88" s="102">
        <v>15</v>
      </c>
      <c r="AZ88" s="102">
        <v>13</v>
      </c>
      <c r="BA88" s="102">
        <v>28</v>
      </c>
      <c r="BB88" s="102">
        <v>33</v>
      </c>
      <c r="BC88" s="102">
        <v>12.2</v>
      </c>
      <c r="BD88" s="102">
        <v>24.4</v>
      </c>
      <c r="BE88" s="102">
        <v>12</v>
      </c>
      <c r="BF88" s="102">
        <v>12</v>
      </c>
      <c r="BG88" s="102">
        <v>24</v>
      </c>
      <c r="BH88" s="102">
        <v>30</v>
      </c>
      <c r="BI88" s="102">
        <v>10.8</v>
      </c>
      <c r="BJ88" s="102">
        <v>21.6</v>
      </c>
      <c r="BK88" s="102">
        <v>18</v>
      </c>
      <c r="BL88" s="102">
        <v>18</v>
      </c>
      <c r="BM88" s="102">
        <v>36</v>
      </c>
      <c r="BN88" s="102">
        <v>39</v>
      </c>
      <c r="BO88" s="102">
        <v>15</v>
      </c>
      <c r="BP88" s="102">
        <v>15</v>
      </c>
      <c r="BQ88" s="102">
        <v>20</v>
      </c>
      <c r="BR88" s="102">
        <v>20</v>
      </c>
      <c r="BS88" s="102">
        <v>40</v>
      </c>
      <c r="BT88" s="102">
        <v>60</v>
      </c>
      <c r="BU88" s="102">
        <v>20</v>
      </c>
      <c r="BV88" s="102">
        <v>20</v>
      </c>
      <c r="BW88" s="102">
        <v>20</v>
      </c>
      <c r="BX88" s="102">
        <v>20</v>
      </c>
      <c r="BY88" s="102">
        <v>40</v>
      </c>
      <c r="BZ88" s="102">
        <v>60</v>
      </c>
      <c r="CA88" s="102">
        <v>20</v>
      </c>
      <c r="CB88" s="102">
        <v>20</v>
      </c>
      <c r="CC88" s="102">
        <v>18</v>
      </c>
      <c r="CD88" s="102">
        <v>16</v>
      </c>
      <c r="CE88" s="102">
        <v>34</v>
      </c>
      <c r="CF88" s="102">
        <v>51</v>
      </c>
      <c r="CG88" s="102">
        <v>17</v>
      </c>
      <c r="CH88" s="102">
        <v>17</v>
      </c>
      <c r="CI88" s="99">
        <v>391.49999999999994</v>
      </c>
      <c r="CJ88" s="99">
        <v>13.982142857142856</v>
      </c>
      <c r="CK88" s="103">
        <f t="shared" si="1"/>
        <v>27</v>
      </c>
    </row>
    <row r="89" spans="3:89" ht="5.25">
      <c r="C89" s="103">
        <v>81</v>
      </c>
      <c r="D89" s="113" t="s">
        <v>132</v>
      </c>
      <c r="E89" s="102">
        <v>18</v>
      </c>
      <c r="F89" s="102">
        <v>4</v>
      </c>
      <c r="G89" s="102">
        <v>5</v>
      </c>
      <c r="H89" s="102">
        <v>18</v>
      </c>
      <c r="I89" s="102">
        <v>21</v>
      </c>
      <c r="J89" s="102">
        <v>7.8</v>
      </c>
      <c r="K89" s="102">
        <v>39</v>
      </c>
      <c r="L89" s="102">
        <v>12</v>
      </c>
      <c r="M89" s="102">
        <v>10</v>
      </c>
      <c r="N89" s="102">
        <v>10</v>
      </c>
      <c r="O89" s="102">
        <v>21.333333333333332</v>
      </c>
      <c r="P89" s="102">
        <v>33</v>
      </c>
      <c r="Q89" s="102">
        <v>10.866666666666665</v>
      </c>
      <c r="R89" s="102">
        <v>32.599999999999994</v>
      </c>
      <c r="S89" s="102">
        <v>15</v>
      </c>
      <c r="T89" s="102">
        <v>11</v>
      </c>
      <c r="U89" s="102">
        <v>8</v>
      </c>
      <c r="V89" s="102">
        <v>22.666666666666668</v>
      </c>
      <c r="W89" s="102">
        <v>15</v>
      </c>
      <c r="X89" s="102">
        <v>7.533333333333334</v>
      </c>
      <c r="Y89" s="102">
        <v>15.066666666666668</v>
      </c>
      <c r="Z89" s="102">
        <v>18</v>
      </c>
      <c r="AA89" s="102">
        <v>8</v>
      </c>
      <c r="AB89" s="102">
        <v>26</v>
      </c>
      <c r="AC89" s="102">
        <v>39</v>
      </c>
      <c r="AD89" s="102">
        <v>13</v>
      </c>
      <c r="AE89" s="102">
        <v>26</v>
      </c>
      <c r="AF89" s="102">
        <v>19</v>
      </c>
      <c r="AG89" s="102">
        <v>20</v>
      </c>
      <c r="AH89" s="102">
        <v>39</v>
      </c>
      <c r="AI89" s="102">
        <v>30</v>
      </c>
      <c r="AJ89" s="102">
        <v>13.8</v>
      </c>
      <c r="AK89" s="102">
        <v>13.8</v>
      </c>
      <c r="AL89" s="102">
        <v>20</v>
      </c>
      <c r="AM89" s="102">
        <v>20</v>
      </c>
      <c r="AN89" s="102">
        <v>40</v>
      </c>
      <c r="AO89" s="102">
        <v>15</v>
      </c>
      <c r="AP89" s="102">
        <v>11</v>
      </c>
      <c r="AQ89" s="102">
        <v>33</v>
      </c>
      <c r="AR89" s="102">
        <v>10</v>
      </c>
      <c r="AS89" s="102">
        <v>5</v>
      </c>
      <c r="AT89" s="102">
        <v>10</v>
      </c>
      <c r="AU89" s="102">
        <v>16.666666666666668</v>
      </c>
      <c r="AV89" s="102">
        <v>45</v>
      </c>
      <c r="AW89" s="102">
        <v>12.333333333333334</v>
      </c>
      <c r="AX89" s="102">
        <v>49.333333333333336</v>
      </c>
      <c r="AY89" s="102">
        <v>16</v>
      </c>
      <c r="AZ89" s="102">
        <v>14</v>
      </c>
      <c r="BA89" s="102">
        <v>30</v>
      </c>
      <c r="BB89" s="102">
        <v>15</v>
      </c>
      <c r="BC89" s="102">
        <v>9</v>
      </c>
      <c r="BD89" s="102">
        <v>18</v>
      </c>
      <c r="BE89" s="102">
        <v>11</v>
      </c>
      <c r="BF89" s="102">
        <v>10</v>
      </c>
      <c r="BG89" s="102">
        <v>21</v>
      </c>
      <c r="BH89" s="102">
        <v>9</v>
      </c>
      <c r="BI89" s="102">
        <v>6</v>
      </c>
      <c r="BJ89" s="102">
        <v>12</v>
      </c>
      <c r="BK89" s="102">
        <v>17</v>
      </c>
      <c r="BL89" s="102">
        <v>16</v>
      </c>
      <c r="BM89" s="102">
        <v>33</v>
      </c>
      <c r="BN89" s="102">
        <v>30</v>
      </c>
      <c r="BO89" s="102">
        <v>12.6</v>
      </c>
      <c r="BP89" s="102">
        <v>12.6</v>
      </c>
      <c r="BQ89" s="102">
        <v>19</v>
      </c>
      <c r="BR89" s="102">
        <v>19</v>
      </c>
      <c r="BS89" s="102">
        <v>38</v>
      </c>
      <c r="BT89" s="102">
        <v>57</v>
      </c>
      <c r="BU89" s="102">
        <v>19</v>
      </c>
      <c r="BV89" s="102">
        <v>19</v>
      </c>
      <c r="BW89" s="102">
        <v>20</v>
      </c>
      <c r="BX89" s="102">
        <v>20</v>
      </c>
      <c r="BY89" s="102">
        <v>40</v>
      </c>
      <c r="BZ89" s="102">
        <v>60</v>
      </c>
      <c r="CA89" s="102">
        <v>20</v>
      </c>
      <c r="CB89" s="102">
        <v>20</v>
      </c>
      <c r="CC89" s="102">
        <v>17</v>
      </c>
      <c r="CD89" s="102">
        <v>15</v>
      </c>
      <c r="CE89" s="102">
        <v>32</v>
      </c>
      <c r="CF89" s="102">
        <v>48</v>
      </c>
      <c r="CG89" s="102">
        <v>16</v>
      </c>
      <c r="CH89" s="102">
        <v>16</v>
      </c>
      <c r="CI89" s="99">
        <v>306.4</v>
      </c>
      <c r="CJ89" s="99">
        <v>10.942857142857141</v>
      </c>
      <c r="CK89" s="103">
        <f t="shared" si="1"/>
        <v>85</v>
      </c>
    </row>
    <row r="90" spans="3:89" ht="5.25">
      <c r="C90" s="103">
        <v>82</v>
      </c>
      <c r="D90" s="113" t="s">
        <v>194</v>
      </c>
      <c r="E90" s="102">
        <v>18</v>
      </c>
      <c r="F90" s="102">
        <v>6</v>
      </c>
      <c r="G90" s="102">
        <v>7</v>
      </c>
      <c r="H90" s="102">
        <v>20.666666666666668</v>
      </c>
      <c r="I90" s="102">
        <v>21</v>
      </c>
      <c r="J90" s="102">
        <v>8.333333333333334</v>
      </c>
      <c r="K90" s="102">
        <v>41.66666666666667</v>
      </c>
      <c r="L90" s="102">
        <v>10</v>
      </c>
      <c r="M90" s="102">
        <v>5.5</v>
      </c>
      <c r="N90" s="102">
        <v>6</v>
      </c>
      <c r="O90" s="102">
        <v>14.333333333333334</v>
      </c>
      <c r="P90" s="102">
        <v>4.5</v>
      </c>
      <c r="Q90" s="102">
        <v>3.766666666666667</v>
      </c>
      <c r="R90" s="102">
        <v>11.3</v>
      </c>
      <c r="S90" s="102">
        <v>13</v>
      </c>
      <c r="T90" s="102">
        <v>6</v>
      </c>
      <c r="U90" s="102">
        <v>4</v>
      </c>
      <c r="V90" s="102">
        <v>15.333333333333334</v>
      </c>
      <c r="W90" s="102">
        <v>6</v>
      </c>
      <c r="X90" s="102">
        <v>4.2666666666666675</v>
      </c>
      <c r="Y90" s="102">
        <v>8.533333333333335</v>
      </c>
      <c r="Z90" s="102">
        <v>18</v>
      </c>
      <c r="AA90" s="102">
        <v>4</v>
      </c>
      <c r="AB90" s="102">
        <v>22</v>
      </c>
      <c r="AC90" s="102">
        <v>18</v>
      </c>
      <c r="AD90" s="102">
        <v>8</v>
      </c>
      <c r="AE90" s="102">
        <v>16</v>
      </c>
      <c r="AF90" s="102">
        <v>12</v>
      </c>
      <c r="AG90" s="102">
        <v>14</v>
      </c>
      <c r="AH90" s="102">
        <v>26</v>
      </c>
      <c r="AI90" s="102">
        <v>36</v>
      </c>
      <c r="AJ90" s="102">
        <v>12.4</v>
      </c>
      <c r="AK90" s="102">
        <v>12.4</v>
      </c>
      <c r="AL90" s="102">
        <v>13</v>
      </c>
      <c r="AM90" s="102">
        <v>13</v>
      </c>
      <c r="AN90" s="102">
        <v>26</v>
      </c>
      <c r="AO90" s="102">
        <v>21</v>
      </c>
      <c r="AP90" s="102">
        <v>9.4</v>
      </c>
      <c r="AQ90" s="102">
        <v>28.200000000000003</v>
      </c>
      <c r="AR90" s="102">
        <v>9</v>
      </c>
      <c r="AS90" s="102">
        <v>8</v>
      </c>
      <c r="AT90" s="102">
        <v>10</v>
      </c>
      <c r="AU90" s="102">
        <v>18</v>
      </c>
      <c r="AV90" s="102">
        <v>3</v>
      </c>
      <c r="AW90" s="102">
        <v>4.2</v>
      </c>
      <c r="AX90" s="102">
        <v>16.8</v>
      </c>
      <c r="AY90" s="102">
        <v>10</v>
      </c>
      <c r="AZ90" s="102">
        <v>11</v>
      </c>
      <c r="BA90" s="102">
        <v>21</v>
      </c>
      <c r="BB90" s="102">
        <v>27</v>
      </c>
      <c r="BC90" s="102">
        <v>9.6</v>
      </c>
      <c r="BD90" s="102">
        <v>19.2</v>
      </c>
      <c r="BE90" s="102">
        <v>12</v>
      </c>
      <c r="BF90" s="102">
        <v>11</v>
      </c>
      <c r="BG90" s="102">
        <v>23</v>
      </c>
      <c r="BH90" s="102">
        <v>27</v>
      </c>
      <c r="BI90" s="102">
        <v>10</v>
      </c>
      <c r="BJ90" s="102">
        <v>20</v>
      </c>
      <c r="BK90" s="102">
        <v>17</v>
      </c>
      <c r="BL90" s="102">
        <v>17</v>
      </c>
      <c r="BM90" s="102">
        <v>34</v>
      </c>
      <c r="BN90" s="102">
        <v>48</v>
      </c>
      <c r="BO90" s="102">
        <v>16.4</v>
      </c>
      <c r="BP90" s="102">
        <v>16.4</v>
      </c>
      <c r="BQ90" s="102">
        <v>18</v>
      </c>
      <c r="BR90" s="102">
        <v>18</v>
      </c>
      <c r="BS90" s="102">
        <v>36</v>
      </c>
      <c r="BT90" s="102">
        <v>54</v>
      </c>
      <c r="BU90" s="102">
        <v>18</v>
      </c>
      <c r="BV90" s="102">
        <v>18</v>
      </c>
      <c r="BW90" s="102">
        <v>18</v>
      </c>
      <c r="BX90" s="102">
        <v>14</v>
      </c>
      <c r="BY90" s="102">
        <v>32</v>
      </c>
      <c r="BZ90" s="102">
        <v>48</v>
      </c>
      <c r="CA90" s="102">
        <v>16</v>
      </c>
      <c r="CB90" s="102">
        <v>16</v>
      </c>
      <c r="CC90" s="102">
        <v>18</v>
      </c>
      <c r="CD90" s="102">
        <v>16</v>
      </c>
      <c r="CE90" s="102">
        <v>34</v>
      </c>
      <c r="CF90" s="102">
        <v>51</v>
      </c>
      <c r="CG90" s="102">
        <v>17</v>
      </c>
      <c r="CH90" s="102">
        <v>17</v>
      </c>
      <c r="CI90" s="99">
        <v>241.50000000000006</v>
      </c>
      <c r="CJ90" s="99">
        <v>8.625000000000002</v>
      </c>
      <c r="CK90" s="103">
        <f t="shared" si="1"/>
        <v>147</v>
      </c>
    </row>
    <row r="91" spans="3:89" ht="5.25">
      <c r="C91" s="103">
        <v>83</v>
      </c>
      <c r="D91" s="113" t="s">
        <v>140</v>
      </c>
      <c r="E91" s="102">
        <v>18</v>
      </c>
      <c r="F91" s="102">
        <v>8</v>
      </c>
      <c r="G91" s="102">
        <v>9</v>
      </c>
      <c r="H91" s="102">
        <v>23.333333333333332</v>
      </c>
      <c r="I91" s="102">
        <v>24</v>
      </c>
      <c r="J91" s="102">
        <v>9.466666666666665</v>
      </c>
      <c r="K91" s="102">
        <v>47.33333333333333</v>
      </c>
      <c r="L91" s="102">
        <v>10</v>
      </c>
      <c r="M91" s="102">
        <v>6</v>
      </c>
      <c r="N91" s="102">
        <v>8</v>
      </c>
      <c r="O91" s="102">
        <v>16</v>
      </c>
      <c r="P91" s="102">
        <v>27</v>
      </c>
      <c r="Q91" s="102">
        <v>8.6</v>
      </c>
      <c r="R91" s="102">
        <v>25.799999999999997</v>
      </c>
      <c r="S91" s="102">
        <v>12</v>
      </c>
      <c r="T91" s="102">
        <v>2.5</v>
      </c>
      <c r="U91" s="102">
        <v>5</v>
      </c>
      <c r="V91" s="102">
        <v>13</v>
      </c>
      <c r="W91" s="102">
        <v>9</v>
      </c>
      <c r="X91" s="102">
        <v>4.4</v>
      </c>
      <c r="Y91" s="102">
        <v>8.8</v>
      </c>
      <c r="Z91" s="102">
        <v>18</v>
      </c>
      <c r="AA91" s="102">
        <v>14</v>
      </c>
      <c r="AB91" s="102">
        <v>32</v>
      </c>
      <c r="AC91" s="102">
        <v>39</v>
      </c>
      <c r="AD91" s="102">
        <v>14.2</v>
      </c>
      <c r="AE91" s="102">
        <v>28.4</v>
      </c>
      <c r="AF91" s="102">
        <v>18</v>
      </c>
      <c r="AG91" s="102">
        <v>17</v>
      </c>
      <c r="AH91" s="102">
        <v>35</v>
      </c>
      <c r="AI91" s="102">
        <v>33</v>
      </c>
      <c r="AJ91" s="102">
        <v>13.6</v>
      </c>
      <c r="AK91" s="102">
        <v>13.6</v>
      </c>
      <c r="AL91" s="102">
        <v>18</v>
      </c>
      <c r="AM91" s="102">
        <v>18</v>
      </c>
      <c r="AN91" s="102">
        <v>36</v>
      </c>
      <c r="AO91" s="102">
        <v>30</v>
      </c>
      <c r="AP91" s="102">
        <v>13.2</v>
      </c>
      <c r="AQ91" s="102">
        <v>39.599999999999994</v>
      </c>
      <c r="AR91" s="102">
        <v>8</v>
      </c>
      <c r="AS91" s="102">
        <v>9</v>
      </c>
      <c r="AT91" s="102">
        <v>10</v>
      </c>
      <c r="AU91" s="102">
        <v>18</v>
      </c>
      <c r="AV91" s="102">
        <v>24</v>
      </c>
      <c r="AW91" s="102">
        <v>8.4</v>
      </c>
      <c r="AX91" s="102">
        <v>33.6</v>
      </c>
      <c r="AY91" s="102">
        <v>12</v>
      </c>
      <c r="AZ91" s="102">
        <v>12.5</v>
      </c>
      <c r="BA91" s="102">
        <v>24.5</v>
      </c>
      <c r="BB91" s="102">
        <v>36</v>
      </c>
      <c r="BC91" s="102">
        <v>12.1</v>
      </c>
      <c r="BD91" s="102">
        <v>24.2</v>
      </c>
      <c r="BE91" s="102">
        <v>12</v>
      </c>
      <c r="BF91" s="102">
        <v>10</v>
      </c>
      <c r="BG91" s="102">
        <v>22</v>
      </c>
      <c r="BH91" s="102">
        <v>18</v>
      </c>
      <c r="BI91" s="102">
        <v>8</v>
      </c>
      <c r="BJ91" s="102">
        <v>16</v>
      </c>
      <c r="BK91" s="102">
        <v>15</v>
      </c>
      <c r="BL91" s="102">
        <v>14</v>
      </c>
      <c r="BM91" s="102">
        <v>29</v>
      </c>
      <c r="BN91" s="102">
        <v>15</v>
      </c>
      <c r="BO91" s="102">
        <v>8.8</v>
      </c>
      <c r="BP91" s="102">
        <v>8.8</v>
      </c>
      <c r="BQ91" s="102">
        <v>16</v>
      </c>
      <c r="BR91" s="102">
        <v>16</v>
      </c>
      <c r="BS91" s="102">
        <v>32</v>
      </c>
      <c r="BT91" s="102">
        <v>48</v>
      </c>
      <c r="BU91" s="102">
        <v>16</v>
      </c>
      <c r="BV91" s="102">
        <v>16</v>
      </c>
      <c r="BW91" s="102">
        <v>20</v>
      </c>
      <c r="BX91" s="102">
        <v>16</v>
      </c>
      <c r="BY91" s="102">
        <v>36</v>
      </c>
      <c r="BZ91" s="102">
        <v>54</v>
      </c>
      <c r="CA91" s="102">
        <v>18</v>
      </c>
      <c r="CB91" s="102">
        <v>18</v>
      </c>
      <c r="CC91" s="102">
        <v>17</v>
      </c>
      <c r="CD91" s="102">
        <v>16</v>
      </c>
      <c r="CE91" s="102">
        <v>33</v>
      </c>
      <c r="CF91" s="102">
        <v>51</v>
      </c>
      <c r="CG91" s="102">
        <v>16.8</v>
      </c>
      <c r="CH91" s="102">
        <v>16.8</v>
      </c>
      <c r="CI91" s="99">
        <v>296.93333333333334</v>
      </c>
      <c r="CJ91" s="99">
        <v>10.604761904761904</v>
      </c>
      <c r="CK91" s="103">
        <f t="shared" si="1"/>
        <v>93</v>
      </c>
    </row>
    <row r="92" spans="3:89" ht="5.25">
      <c r="C92" s="103">
        <v>84</v>
      </c>
      <c r="D92" s="113" t="s">
        <v>214</v>
      </c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99">
        <v>0</v>
      </c>
      <c r="CJ92" s="99">
        <v>0</v>
      </c>
      <c r="CK92" s="103">
        <f t="shared" si="1"/>
        <v>165</v>
      </c>
    </row>
    <row r="93" spans="3:89" ht="5.25">
      <c r="C93" s="103">
        <v>85</v>
      </c>
      <c r="D93" s="113" t="s">
        <v>187</v>
      </c>
      <c r="E93" s="102">
        <v>19</v>
      </c>
      <c r="F93" s="102">
        <v>4</v>
      </c>
      <c r="G93" s="102">
        <v>5</v>
      </c>
      <c r="H93" s="102">
        <v>18.666666666666668</v>
      </c>
      <c r="I93" s="102">
        <v>15</v>
      </c>
      <c r="J93" s="102">
        <v>6.733333333333334</v>
      </c>
      <c r="K93" s="102">
        <v>33.66666666666667</v>
      </c>
      <c r="L93" s="102">
        <v>9</v>
      </c>
      <c r="M93" s="102">
        <v>6</v>
      </c>
      <c r="N93" s="102">
        <v>6</v>
      </c>
      <c r="O93" s="102">
        <v>14</v>
      </c>
      <c r="P93" s="102">
        <v>12</v>
      </c>
      <c r="Q93" s="102">
        <v>5.2</v>
      </c>
      <c r="R93" s="102">
        <v>15.600000000000001</v>
      </c>
      <c r="S93" s="102">
        <v>10</v>
      </c>
      <c r="T93" s="102">
        <v>11.5</v>
      </c>
      <c r="U93" s="102">
        <v>4.5</v>
      </c>
      <c r="V93" s="102">
        <v>17.333333333333332</v>
      </c>
      <c r="W93" s="102">
        <v>3</v>
      </c>
      <c r="X93" s="102">
        <v>4.066666666666666</v>
      </c>
      <c r="Y93" s="102">
        <v>8.133333333333333</v>
      </c>
      <c r="Z93" s="102">
        <v>19</v>
      </c>
      <c r="AA93" s="102">
        <v>5</v>
      </c>
      <c r="AB93" s="102">
        <v>24</v>
      </c>
      <c r="AC93" s="102">
        <v>27</v>
      </c>
      <c r="AD93" s="102">
        <v>10.2</v>
      </c>
      <c r="AE93" s="102">
        <v>20.4</v>
      </c>
      <c r="AF93" s="102">
        <v>13</v>
      </c>
      <c r="AG93" s="102">
        <v>17</v>
      </c>
      <c r="AH93" s="102">
        <v>30</v>
      </c>
      <c r="AI93" s="102">
        <v>60</v>
      </c>
      <c r="AJ93" s="102">
        <v>18</v>
      </c>
      <c r="AK93" s="102">
        <v>18</v>
      </c>
      <c r="AL93" s="102">
        <v>14</v>
      </c>
      <c r="AM93" s="102">
        <v>14</v>
      </c>
      <c r="AN93" s="102">
        <v>28</v>
      </c>
      <c r="AO93" s="102">
        <v>30</v>
      </c>
      <c r="AP93" s="102">
        <v>11.6</v>
      </c>
      <c r="AQ93" s="102">
        <v>34.8</v>
      </c>
      <c r="AR93" s="102">
        <v>7</v>
      </c>
      <c r="AS93" s="102">
        <v>8</v>
      </c>
      <c r="AT93" s="102">
        <v>8</v>
      </c>
      <c r="AU93" s="102">
        <v>15.333333333333334</v>
      </c>
      <c r="AV93" s="102">
        <v>3</v>
      </c>
      <c r="AW93" s="102">
        <v>3.666666666666667</v>
      </c>
      <c r="AX93" s="102">
        <v>14.666666666666668</v>
      </c>
      <c r="AY93" s="102">
        <v>6</v>
      </c>
      <c r="AZ93" s="102">
        <v>10</v>
      </c>
      <c r="BA93" s="102">
        <v>16</v>
      </c>
      <c r="BB93" s="102">
        <v>31.5</v>
      </c>
      <c r="BC93" s="102">
        <v>9.5</v>
      </c>
      <c r="BD93" s="102">
        <v>19</v>
      </c>
      <c r="BE93" s="102">
        <v>13</v>
      </c>
      <c r="BF93" s="102">
        <v>12</v>
      </c>
      <c r="BG93" s="102">
        <v>25</v>
      </c>
      <c r="BH93" s="102">
        <v>33</v>
      </c>
      <c r="BI93" s="102">
        <v>11.6</v>
      </c>
      <c r="BJ93" s="102">
        <v>23.2</v>
      </c>
      <c r="BK93" s="102">
        <v>14</v>
      </c>
      <c r="BL93" s="102">
        <v>13</v>
      </c>
      <c r="BM93" s="102">
        <v>27</v>
      </c>
      <c r="BN93" s="102">
        <v>27</v>
      </c>
      <c r="BO93" s="102">
        <v>10.8</v>
      </c>
      <c r="BP93" s="102">
        <v>10.8</v>
      </c>
      <c r="BQ93" s="102">
        <v>15</v>
      </c>
      <c r="BR93" s="102">
        <v>15</v>
      </c>
      <c r="BS93" s="102">
        <v>30</v>
      </c>
      <c r="BT93" s="102">
        <v>45</v>
      </c>
      <c r="BU93" s="102">
        <v>15</v>
      </c>
      <c r="BV93" s="102">
        <v>15</v>
      </c>
      <c r="BW93" s="102">
        <v>18</v>
      </c>
      <c r="BX93" s="102">
        <v>16</v>
      </c>
      <c r="BY93" s="102">
        <v>34</v>
      </c>
      <c r="BZ93" s="102">
        <v>51</v>
      </c>
      <c r="CA93" s="102">
        <v>17</v>
      </c>
      <c r="CB93" s="102">
        <v>17</v>
      </c>
      <c r="CC93" s="102">
        <v>18</v>
      </c>
      <c r="CD93" s="102">
        <v>18</v>
      </c>
      <c r="CE93" s="102">
        <v>36</v>
      </c>
      <c r="CF93" s="102">
        <v>51</v>
      </c>
      <c r="CG93" s="102">
        <v>17.4</v>
      </c>
      <c r="CH93" s="102">
        <v>17.4</v>
      </c>
      <c r="CI93" s="99">
        <v>247.66666666666666</v>
      </c>
      <c r="CJ93" s="99">
        <v>8.845238095238095</v>
      </c>
      <c r="CK93" s="103">
        <f t="shared" si="1"/>
        <v>140</v>
      </c>
    </row>
    <row r="94" spans="3:89" ht="5.25">
      <c r="C94" s="103">
        <v>86</v>
      </c>
      <c r="D94" s="113" t="s">
        <v>196</v>
      </c>
      <c r="E94" s="105">
        <v>18</v>
      </c>
      <c r="F94" s="105">
        <v>10</v>
      </c>
      <c r="G94" s="105">
        <v>10</v>
      </c>
      <c r="H94" s="105">
        <v>25.333333333333332</v>
      </c>
      <c r="I94" s="105">
        <v>24</v>
      </c>
      <c r="J94" s="105">
        <v>9.866666666666665</v>
      </c>
      <c r="K94" s="105">
        <v>49.33333333333333</v>
      </c>
      <c r="L94" s="105">
        <v>10</v>
      </c>
      <c r="M94" s="105">
        <v>10</v>
      </c>
      <c r="N94" s="105">
        <v>10</v>
      </c>
      <c r="O94" s="105">
        <v>20</v>
      </c>
      <c r="P94" s="105">
        <v>4.5</v>
      </c>
      <c r="Q94" s="105">
        <v>4.9</v>
      </c>
      <c r="R94" s="105">
        <v>14.700000000000001</v>
      </c>
      <c r="S94" s="102">
        <v>10</v>
      </c>
      <c r="T94" s="102">
        <v>1</v>
      </c>
      <c r="U94" s="102">
        <v>1</v>
      </c>
      <c r="V94" s="102">
        <v>8</v>
      </c>
      <c r="W94" s="102">
        <v>6</v>
      </c>
      <c r="X94" s="102">
        <v>2.8</v>
      </c>
      <c r="Y94" s="102">
        <v>5.6</v>
      </c>
      <c r="Z94" s="102">
        <v>18</v>
      </c>
      <c r="AA94" s="102">
        <v>4</v>
      </c>
      <c r="AB94" s="102">
        <v>22</v>
      </c>
      <c r="AC94" s="102">
        <v>30</v>
      </c>
      <c r="AD94" s="102">
        <v>10.4</v>
      </c>
      <c r="AE94" s="102">
        <v>20.8</v>
      </c>
      <c r="AF94" s="102">
        <v>17</v>
      </c>
      <c r="AG94" s="102">
        <v>16</v>
      </c>
      <c r="AH94" s="102">
        <v>33</v>
      </c>
      <c r="AI94" s="102">
        <v>9</v>
      </c>
      <c r="AJ94" s="102">
        <v>8.4</v>
      </c>
      <c r="AK94" s="102">
        <v>8.4</v>
      </c>
      <c r="AL94" s="102">
        <v>15</v>
      </c>
      <c r="AM94" s="102">
        <v>15</v>
      </c>
      <c r="AN94" s="102">
        <v>30</v>
      </c>
      <c r="AO94" s="102">
        <v>24</v>
      </c>
      <c r="AP94" s="102">
        <v>10.8</v>
      </c>
      <c r="AQ94" s="102">
        <v>32.400000000000006</v>
      </c>
      <c r="AR94" s="102">
        <v>10</v>
      </c>
      <c r="AS94" s="102">
        <v>10</v>
      </c>
      <c r="AT94" s="102">
        <v>10</v>
      </c>
      <c r="AU94" s="102">
        <v>20</v>
      </c>
      <c r="AV94" s="102">
        <v>15</v>
      </c>
      <c r="AW94" s="102">
        <v>7</v>
      </c>
      <c r="AX94" s="102">
        <v>28</v>
      </c>
      <c r="AY94" s="102">
        <v>10</v>
      </c>
      <c r="AZ94" s="102">
        <v>10</v>
      </c>
      <c r="BA94" s="102">
        <v>20</v>
      </c>
      <c r="BB94" s="102">
        <v>15</v>
      </c>
      <c r="BC94" s="102">
        <v>7</v>
      </c>
      <c r="BD94" s="102">
        <v>14</v>
      </c>
      <c r="BE94" s="102">
        <v>12</v>
      </c>
      <c r="BF94" s="102">
        <v>10</v>
      </c>
      <c r="BG94" s="102">
        <v>22</v>
      </c>
      <c r="BH94" s="102">
        <v>18</v>
      </c>
      <c r="BI94" s="102">
        <v>8</v>
      </c>
      <c r="BJ94" s="102">
        <v>16</v>
      </c>
      <c r="BK94" s="102">
        <v>10</v>
      </c>
      <c r="BL94" s="102">
        <v>10</v>
      </c>
      <c r="BM94" s="102">
        <v>20</v>
      </c>
      <c r="BN94" s="102">
        <v>9</v>
      </c>
      <c r="BO94" s="102">
        <v>5.8</v>
      </c>
      <c r="BP94" s="102">
        <v>5.8</v>
      </c>
      <c r="BQ94" s="102">
        <v>12</v>
      </c>
      <c r="BR94" s="102">
        <v>12</v>
      </c>
      <c r="BS94" s="102">
        <v>24</v>
      </c>
      <c r="BT94" s="102">
        <v>36</v>
      </c>
      <c r="BU94" s="102">
        <v>12</v>
      </c>
      <c r="BV94" s="102">
        <v>12</v>
      </c>
      <c r="BW94" s="102">
        <v>16</v>
      </c>
      <c r="BX94" s="102">
        <v>14</v>
      </c>
      <c r="BY94" s="102">
        <v>30</v>
      </c>
      <c r="BZ94" s="102">
        <v>48</v>
      </c>
      <c r="CA94" s="102">
        <v>15.6</v>
      </c>
      <c r="CB94" s="102">
        <v>15.6</v>
      </c>
      <c r="CC94" s="102">
        <v>18</v>
      </c>
      <c r="CD94" s="102">
        <v>16</v>
      </c>
      <c r="CE94" s="102">
        <v>34</v>
      </c>
      <c r="CF94" s="102">
        <v>51</v>
      </c>
      <c r="CG94" s="102">
        <v>17</v>
      </c>
      <c r="CH94" s="102">
        <v>17</v>
      </c>
      <c r="CI94" s="99">
        <v>239.63333333333333</v>
      </c>
      <c r="CJ94" s="99">
        <v>8.558333333333334</v>
      </c>
      <c r="CK94" s="103">
        <f t="shared" si="1"/>
        <v>149</v>
      </c>
    </row>
    <row r="95" spans="3:89" ht="5.25">
      <c r="C95" s="103">
        <v>87</v>
      </c>
      <c r="D95" s="113" t="s">
        <v>108</v>
      </c>
      <c r="E95" s="102">
        <v>15</v>
      </c>
      <c r="F95" s="102">
        <v>10</v>
      </c>
      <c r="G95" s="102">
        <v>10</v>
      </c>
      <c r="H95" s="102">
        <v>23.333333333333332</v>
      </c>
      <c r="I95" s="102">
        <v>31.5</v>
      </c>
      <c r="J95" s="102">
        <v>10.966666666666665</v>
      </c>
      <c r="K95" s="102">
        <v>54.83333333333333</v>
      </c>
      <c r="L95" s="102">
        <v>12</v>
      </c>
      <c r="M95" s="102">
        <v>10</v>
      </c>
      <c r="N95" s="102">
        <v>10</v>
      </c>
      <c r="O95" s="102">
        <v>21.333333333333332</v>
      </c>
      <c r="P95" s="102">
        <v>18</v>
      </c>
      <c r="Q95" s="102">
        <v>7.866666666666665</v>
      </c>
      <c r="R95" s="102">
        <v>23.599999999999994</v>
      </c>
      <c r="S95" s="102">
        <v>16</v>
      </c>
      <c r="T95" s="102">
        <v>3.5</v>
      </c>
      <c r="U95" s="102">
        <v>3</v>
      </c>
      <c r="V95" s="102">
        <v>15</v>
      </c>
      <c r="W95" s="102">
        <v>30</v>
      </c>
      <c r="X95" s="102">
        <v>9</v>
      </c>
      <c r="Y95" s="102">
        <v>18</v>
      </c>
      <c r="Z95" s="102">
        <v>16</v>
      </c>
      <c r="AA95" s="102">
        <v>12</v>
      </c>
      <c r="AB95" s="102">
        <v>28</v>
      </c>
      <c r="AC95" s="102">
        <v>37.5</v>
      </c>
      <c r="AD95" s="102">
        <v>13.1</v>
      </c>
      <c r="AE95" s="102">
        <v>26.2</v>
      </c>
      <c r="AF95" s="102">
        <v>18</v>
      </c>
      <c r="AG95" s="102">
        <v>16</v>
      </c>
      <c r="AH95" s="102">
        <v>34</v>
      </c>
      <c r="AI95" s="102">
        <v>33</v>
      </c>
      <c r="AJ95" s="102">
        <v>13.4</v>
      </c>
      <c r="AK95" s="102">
        <v>13.4</v>
      </c>
      <c r="AL95" s="102">
        <v>17</v>
      </c>
      <c r="AM95" s="102">
        <v>17</v>
      </c>
      <c r="AN95" s="102">
        <v>34</v>
      </c>
      <c r="AO95" s="102">
        <v>36</v>
      </c>
      <c r="AP95" s="102">
        <v>14</v>
      </c>
      <c r="AQ95" s="102">
        <v>42</v>
      </c>
      <c r="AR95" s="102">
        <v>15</v>
      </c>
      <c r="AS95" s="102">
        <v>12</v>
      </c>
      <c r="AT95" s="102">
        <v>14</v>
      </c>
      <c r="AU95" s="102">
        <v>27.333333333333332</v>
      </c>
      <c r="AV95" s="102">
        <v>42</v>
      </c>
      <c r="AW95" s="102">
        <v>13.866666666666665</v>
      </c>
      <c r="AX95" s="102">
        <v>55.46666666666666</v>
      </c>
      <c r="AY95" s="102">
        <v>15</v>
      </c>
      <c r="AZ95" s="102">
        <v>14.5</v>
      </c>
      <c r="BA95" s="102">
        <v>29.5</v>
      </c>
      <c r="BB95" s="102">
        <v>30</v>
      </c>
      <c r="BC95" s="102">
        <v>11.9</v>
      </c>
      <c r="BD95" s="102">
        <v>23.8</v>
      </c>
      <c r="BE95" s="102">
        <v>10</v>
      </c>
      <c r="BF95" s="102">
        <v>10</v>
      </c>
      <c r="BG95" s="102">
        <v>20</v>
      </c>
      <c r="BH95" s="102">
        <v>9</v>
      </c>
      <c r="BI95" s="102">
        <v>5.8</v>
      </c>
      <c r="BJ95" s="102">
        <v>11.6</v>
      </c>
      <c r="BK95" s="102">
        <v>14</v>
      </c>
      <c r="BL95" s="102">
        <v>13</v>
      </c>
      <c r="BM95" s="102">
        <v>27</v>
      </c>
      <c r="BN95" s="102">
        <v>12</v>
      </c>
      <c r="BO95" s="102">
        <v>7.8</v>
      </c>
      <c r="BP95" s="102">
        <v>7.8</v>
      </c>
      <c r="BQ95" s="102">
        <v>17</v>
      </c>
      <c r="BR95" s="102">
        <v>17</v>
      </c>
      <c r="BS95" s="102">
        <v>34</v>
      </c>
      <c r="BT95" s="102">
        <v>51</v>
      </c>
      <c r="BU95" s="102">
        <v>17</v>
      </c>
      <c r="BV95" s="102">
        <v>17</v>
      </c>
      <c r="BW95" s="102">
        <v>20</v>
      </c>
      <c r="BX95" s="102">
        <v>18</v>
      </c>
      <c r="BY95" s="102">
        <v>38</v>
      </c>
      <c r="BZ95" s="102">
        <v>57</v>
      </c>
      <c r="CA95" s="102">
        <v>19</v>
      </c>
      <c r="CB95" s="102">
        <v>19</v>
      </c>
      <c r="CC95" s="102">
        <v>18</v>
      </c>
      <c r="CD95" s="102">
        <v>16</v>
      </c>
      <c r="CE95" s="102">
        <v>34</v>
      </c>
      <c r="CF95" s="102">
        <v>51</v>
      </c>
      <c r="CG95" s="102">
        <v>17</v>
      </c>
      <c r="CH95" s="102">
        <v>17</v>
      </c>
      <c r="CI95" s="99">
        <v>329.7</v>
      </c>
      <c r="CJ95" s="99">
        <v>11.775</v>
      </c>
      <c r="CK95" s="103">
        <f t="shared" si="1"/>
        <v>61</v>
      </c>
    </row>
    <row r="96" spans="3:89" ht="5.25">
      <c r="C96" s="103">
        <v>88</v>
      </c>
      <c r="D96" s="113" t="s">
        <v>53</v>
      </c>
      <c r="E96" s="102">
        <v>18</v>
      </c>
      <c r="F96" s="102">
        <v>17</v>
      </c>
      <c r="G96" s="102">
        <v>17</v>
      </c>
      <c r="H96" s="102">
        <v>34.666666666666664</v>
      </c>
      <c r="I96" s="102">
        <v>51</v>
      </c>
      <c r="J96" s="102">
        <v>17.133333333333333</v>
      </c>
      <c r="K96" s="102">
        <v>85.66666666666666</v>
      </c>
      <c r="L96" s="102">
        <v>17</v>
      </c>
      <c r="M96" s="102">
        <v>18</v>
      </c>
      <c r="N96" s="102">
        <v>17</v>
      </c>
      <c r="O96" s="102">
        <v>34.666666666666664</v>
      </c>
      <c r="P96" s="102">
        <v>58.5</v>
      </c>
      <c r="Q96" s="102">
        <v>18.633333333333333</v>
      </c>
      <c r="R96" s="102">
        <v>55.9</v>
      </c>
      <c r="S96" s="102">
        <v>18</v>
      </c>
      <c r="T96" s="102">
        <v>18.5</v>
      </c>
      <c r="U96" s="102">
        <v>14.5</v>
      </c>
      <c r="V96" s="102">
        <v>34</v>
      </c>
      <c r="W96" s="102">
        <v>55.5</v>
      </c>
      <c r="X96" s="102">
        <v>17.9</v>
      </c>
      <c r="Y96" s="102">
        <v>35.8</v>
      </c>
      <c r="Z96" s="102">
        <v>18</v>
      </c>
      <c r="AA96" s="102">
        <v>19.5</v>
      </c>
      <c r="AB96" s="102">
        <v>37.5</v>
      </c>
      <c r="AC96" s="102">
        <v>58.5</v>
      </c>
      <c r="AD96" s="102">
        <v>19.2</v>
      </c>
      <c r="AE96" s="102">
        <v>38.4</v>
      </c>
      <c r="AF96" s="102">
        <v>20</v>
      </c>
      <c r="AG96" s="102">
        <v>20</v>
      </c>
      <c r="AH96" s="102">
        <v>40</v>
      </c>
      <c r="AI96" s="102">
        <v>54</v>
      </c>
      <c r="AJ96" s="102">
        <v>18.8</v>
      </c>
      <c r="AK96" s="102">
        <v>18.8</v>
      </c>
      <c r="AL96" s="102">
        <v>18</v>
      </c>
      <c r="AM96" s="102">
        <v>19</v>
      </c>
      <c r="AN96" s="102">
        <v>37</v>
      </c>
      <c r="AO96" s="102">
        <v>60</v>
      </c>
      <c r="AP96" s="102">
        <v>19.4</v>
      </c>
      <c r="AQ96" s="102">
        <v>58.199999999999996</v>
      </c>
      <c r="AR96" s="102">
        <v>16</v>
      </c>
      <c r="AS96" s="102">
        <v>14</v>
      </c>
      <c r="AT96" s="102">
        <v>15</v>
      </c>
      <c r="AU96" s="102">
        <v>30</v>
      </c>
      <c r="AV96" s="102">
        <v>26</v>
      </c>
      <c r="AW96" s="102">
        <v>11.2</v>
      </c>
      <c r="AX96" s="102">
        <v>44.8</v>
      </c>
      <c r="AY96" s="102">
        <v>15</v>
      </c>
      <c r="AZ96" s="102">
        <v>16</v>
      </c>
      <c r="BA96" s="102">
        <v>31</v>
      </c>
      <c r="BB96" s="102">
        <v>51</v>
      </c>
      <c r="BC96" s="102">
        <v>16.4</v>
      </c>
      <c r="BD96" s="102">
        <v>32.8</v>
      </c>
      <c r="BE96" s="102">
        <v>12</v>
      </c>
      <c r="BF96" s="102">
        <v>12</v>
      </c>
      <c r="BG96" s="102">
        <v>24</v>
      </c>
      <c r="BH96" s="102">
        <v>30</v>
      </c>
      <c r="BI96" s="102">
        <v>10.8</v>
      </c>
      <c r="BJ96" s="102">
        <v>21.6</v>
      </c>
      <c r="BK96" s="102">
        <v>19</v>
      </c>
      <c r="BL96" s="102">
        <v>19</v>
      </c>
      <c r="BM96" s="102">
        <v>38</v>
      </c>
      <c r="BN96" s="102">
        <v>57</v>
      </c>
      <c r="BO96" s="102">
        <v>19</v>
      </c>
      <c r="BP96" s="102">
        <v>19</v>
      </c>
      <c r="BQ96" s="102">
        <v>17</v>
      </c>
      <c r="BR96" s="102">
        <v>17</v>
      </c>
      <c r="BS96" s="102">
        <v>34</v>
      </c>
      <c r="BT96" s="102">
        <v>51</v>
      </c>
      <c r="BU96" s="102">
        <v>17</v>
      </c>
      <c r="BV96" s="102">
        <v>17</v>
      </c>
      <c r="BW96" s="102">
        <v>18</v>
      </c>
      <c r="BX96" s="102">
        <v>20</v>
      </c>
      <c r="BY96" s="102">
        <v>38</v>
      </c>
      <c r="BZ96" s="102">
        <v>57</v>
      </c>
      <c r="CA96" s="102">
        <v>19</v>
      </c>
      <c r="CB96" s="102">
        <v>19</v>
      </c>
      <c r="CC96" s="102">
        <v>18</v>
      </c>
      <c r="CD96" s="102">
        <v>18</v>
      </c>
      <c r="CE96" s="102">
        <v>36</v>
      </c>
      <c r="CF96" s="102">
        <v>54</v>
      </c>
      <c r="CG96" s="102">
        <v>18</v>
      </c>
      <c r="CH96" s="102">
        <v>18</v>
      </c>
      <c r="CI96" s="99">
        <v>464.9666666666666</v>
      </c>
      <c r="CJ96" s="99">
        <v>16.605952380952377</v>
      </c>
      <c r="CK96" s="103">
        <f t="shared" si="1"/>
        <v>6</v>
      </c>
    </row>
    <row r="97" spans="3:89" ht="5.25">
      <c r="C97" s="103">
        <v>89</v>
      </c>
      <c r="D97" s="113" t="s">
        <v>157</v>
      </c>
      <c r="E97" s="102">
        <v>13</v>
      </c>
      <c r="F97" s="102">
        <v>11</v>
      </c>
      <c r="G97" s="102">
        <v>10.5</v>
      </c>
      <c r="H97" s="102">
        <v>23</v>
      </c>
      <c r="I97" s="102">
        <v>27</v>
      </c>
      <c r="J97" s="102">
        <v>10</v>
      </c>
      <c r="K97" s="102">
        <v>50</v>
      </c>
      <c r="L97" s="102">
        <v>12</v>
      </c>
      <c r="M97" s="102">
        <v>10</v>
      </c>
      <c r="N97" s="102">
        <v>10</v>
      </c>
      <c r="O97" s="102">
        <v>21.333333333333332</v>
      </c>
      <c r="P97" s="102">
        <v>21</v>
      </c>
      <c r="Q97" s="102">
        <v>8.466666666666665</v>
      </c>
      <c r="R97" s="102">
        <v>25.399999999999995</v>
      </c>
      <c r="S97" s="102">
        <v>14</v>
      </c>
      <c r="T97" s="102">
        <v>4.5</v>
      </c>
      <c r="U97" s="102">
        <v>6.5</v>
      </c>
      <c r="V97" s="102">
        <v>16.666666666666668</v>
      </c>
      <c r="W97" s="102">
        <v>19.5</v>
      </c>
      <c r="X97" s="102">
        <v>7.233333333333334</v>
      </c>
      <c r="Y97" s="102">
        <v>14.466666666666669</v>
      </c>
      <c r="Z97" s="102">
        <v>15</v>
      </c>
      <c r="AA97" s="102">
        <v>13</v>
      </c>
      <c r="AB97" s="102">
        <v>28</v>
      </c>
      <c r="AC97" s="102">
        <v>43.5</v>
      </c>
      <c r="AD97" s="102">
        <v>14.3</v>
      </c>
      <c r="AE97" s="102">
        <v>28.6</v>
      </c>
      <c r="AF97" s="102">
        <v>16</v>
      </c>
      <c r="AG97" s="102">
        <v>15</v>
      </c>
      <c r="AH97" s="102">
        <v>31</v>
      </c>
      <c r="AI97" s="102">
        <v>39</v>
      </c>
      <c r="AJ97" s="102">
        <v>14</v>
      </c>
      <c r="AK97" s="102">
        <v>14</v>
      </c>
      <c r="AL97" s="102">
        <v>16</v>
      </c>
      <c r="AM97" s="102">
        <v>16</v>
      </c>
      <c r="AN97" s="102">
        <v>32</v>
      </c>
      <c r="AO97" s="102">
        <v>30</v>
      </c>
      <c r="AP97" s="102">
        <v>12.4</v>
      </c>
      <c r="AQ97" s="102">
        <v>37.2</v>
      </c>
      <c r="AR97" s="102">
        <v>9</v>
      </c>
      <c r="AS97" s="102">
        <v>6</v>
      </c>
      <c r="AT97" s="102">
        <v>13</v>
      </c>
      <c r="AU97" s="102">
        <v>18.666666666666668</v>
      </c>
      <c r="AV97" s="102">
        <v>1</v>
      </c>
      <c r="AW97" s="102">
        <v>3.9333333333333336</v>
      </c>
      <c r="AX97" s="102">
        <v>15.733333333333334</v>
      </c>
      <c r="AY97" s="102">
        <v>16</v>
      </c>
      <c r="AZ97" s="102">
        <v>15</v>
      </c>
      <c r="BA97" s="102">
        <v>31</v>
      </c>
      <c r="BB97" s="102">
        <v>31.5</v>
      </c>
      <c r="BC97" s="102">
        <v>12.5</v>
      </c>
      <c r="BD97" s="102">
        <v>25</v>
      </c>
      <c r="BE97" s="102">
        <v>10</v>
      </c>
      <c r="BF97" s="102">
        <v>10</v>
      </c>
      <c r="BG97" s="102">
        <v>20</v>
      </c>
      <c r="BH97" s="102">
        <v>9</v>
      </c>
      <c r="BI97" s="102">
        <v>5.8</v>
      </c>
      <c r="BJ97" s="102">
        <v>11.6</v>
      </c>
      <c r="BK97" s="102">
        <v>14</v>
      </c>
      <c r="BL97" s="102">
        <v>12</v>
      </c>
      <c r="BM97" s="102">
        <v>26</v>
      </c>
      <c r="BN97" s="102">
        <v>9</v>
      </c>
      <c r="BO97" s="102">
        <v>7</v>
      </c>
      <c r="BP97" s="102">
        <v>7</v>
      </c>
      <c r="BQ97" s="102">
        <v>16</v>
      </c>
      <c r="BR97" s="102">
        <v>16</v>
      </c>
      <c r="BS97" s="102">
        <v>32</v>
      </c>
      <c r="BT97" s="102">
        <v>48</v>
      </c>
      <c r="BU97" s="102">
        <v>16</v>
      </c>
      <c r="BV97" s="102">
        <v>16</v>
      </c>
      <c r="BW97" s="102">
        <v>20</v>
      </c>
      <c r="BX97" s="102">
        <v>16</v>
      </c>
      <c r="BY97" s="102">
        <v>36</v>
      </c>
      <c r="BZ97" s="102">
        <v>56</v>
      </c>
      <c r="CA97" s="102">
        <v>18.4</v>
      </c>
      <c r="CB97" s="102">
        <v>18.4</v>
      </c>
      <c r="CC97" s="102">
        <v>16</v>
      </c>
      <c r="CD97" s="102">
        <v>14</v>
      </c>
      <c r="CE97" s="102">
        <v>30</v>
      </c>
      <c r="CF97" s="102">
        <v>48</v>
      </c>
      <c r="CG97" s="102">
        <v>15.6</v>
      </c>
      <c r="CH97" s="102">
        <v>15.6</v>
      </c>
      <c r="CI97" s="99">
        <v>279</v>
      </c>
      <c r="CJ97" s="99">
        <v>9.964285714285714</v>
      </c>
      <c r="CK97" s="103">
        <f t="shared" si="1"/>
        <v>110</v>
      </c>
    </row>
    <row r="98" spans="3:89" ht="5.25">
      <c r="C98" s="103">
        <v>90</v>
      </c>
      <c r="D98" s="113" t="s">
        <v>82</v>
      </c>
      <c r="E98" s="102">
        <v>15</v>
      </c>
      <c r="F98" s="102">
        <v>11</v>
      </c>
      <c r="G98" s="102">
        <v>11</v>
      </c>
      <c r="H98" s="102">
        <v>24.666666666666668</v>
      </c>
      <c r="I98" s="102">
        <v>30</v>
      </c>
      <c r="J98" s="102">
        <v>10.933333333333334</v>
      </c>
      <c r="K98" s="102">
        <v>54.66666666666667</v>
      </c>
      <c r="L98" s="102">
        <v>10</v>
      </c>
      <c r="M98" s="102">
        <v>10</v>
      </c>
      <c r="N98" s="102">
        <v>10</v>
      </c>
      <c r="O98" s="102">
        <v>20</v>
      </c>
      <c r="P98" s="102">
        <v>33</v>
      </c>
      <c r="Q98" s="102">
        <v>10.6</v>
      </c>
      <c r="R98" s="102">
        <v>31.799999999999997</v>
      </c>
      <c r="S98" s="102">
        <v>15</v>
      </c>
      <c r="T98" s="102">
        <v>9</v>
      </c>
      <c r="U98" s="102">
        <v>8</v>
      </c>
      <c r="V98" s="102">
        <v>21.333333333333332</v>
      </c>
      <c r="W98" s="102">
        <v>46.5</v>
      </c>
      <c r="X98" s="102">
        <v>13.566666666666666</v>
      </c>
      <c r="Y98" s="102">
        <v>27.133333333333333</v>
      </c>
      <c r="Z98" s="102">
        <v>15</v>
      </c>
      <c r="AA98" s="102">
        <v>15.5</v>
      </c>
      <c r="AB98" s="102">
        <v>30.5</v>
      </c>
      <c r="AC98" s="102">
        <v>42</v>
      </c>
      <c r="AD98" s="102">
        <v>14.5</v>
      </c>
      <c r="AE98" s="102">
        <v>29</v>
      </c>
      <c r="AF98" s="102">
        <v>16</v>
      </c>
      <c r="AG98" s="102">
        <v>17</v>
      </c>
      <c r="AH98" s="102">
        <v>33</v>
      </c>
      <c r="AI98" s="102">
        <v>40.5</v>
      </c>
      <c r="AJ98" s="102">
        <v>14.7</v>
      </c>
      <c r="AK98" s="102">
        <v>14.7</v>
      </c>
      <c r="AL98" s="102">
        <v>18</v>
      </c>
      <c r="AM98" s="102">
        <v>18</v>
      </c>
      <c r="AN98" s="102">
        <v>36</v>
      </c>
      <c r="AO98" s="102">
        <v>45</v>
      </c>
      <c r="AP98" s="102">
        <v>16.2</v>
      </c>
      <c r="AQ98" s="102">
        <v>48.599999999999994</v>
      </c>
      <c r="AR98" s="102">
        <v>14</v>
      </c>
      <c r="AS98" s="102">
        <v>13</v>
      </c>
      <c r="AT98" s="102">
        <v>15</v>
      </c>
      <c r="AU98" s="102">
        <v>28</v>
      </c>
      <c r="AV98" s="102">
        <v>26</v>
      </c>
      <c r="AW98" s="102">
        <v>10.8</v>
      </c>
      <c r="AX98" s="102">
        <v>43.2</v>
      </c>
      <c r="AY98" s="102">
        <v>17</v>
      </c>
      <c r="AZ98" s="102">
        <v>16.5</v>
      </c>
      <c r="BA98" s="102">
        <v>33.5</v>
      </c>
      <c r="BB98" s="102">
        <v>45</v>
      </c>
      <c r="BC98" s="102">
        <v>15.7</v>
      </c>
      <c r="BD98" s="102">
        <v>31.4</v>
      </c>
      <c r="BE98" s="102">
        <v>12</v>
      </c>
      <c r="BF98" s="102">
        <v>12</v>
      </c>
      <c r="BG98" s="102">
        <v>24</v>
      </c>
      <c r="BH98" s="102">
        <v>30</v>
      </c>
      <c r="BI98" s="102">
        <v>10.8</v>
      </c>
      <c r="BJ98" s="102">
        <v>21.6</v>
      </c>
      <c r="BK98" s="102">
        <v>16</v>
      </c>
      <c r="BL98" s="102">
        <v>15</v>
      </c>
      <c r="BM98" s="102">
        <v>31</v>
      </c>
      <c r="BN98" s="102">
        <v>45</v>
      </c>
      <c r="BO98" s="102">
        <v>15.2</v>
      </c>
      <c r="BP98" s="102">
        <v>15.2</v>
      </c>
      <c r="BQ98" s="102">
        <v>18</v>
      </c>
      <c r="BR98" s="102">
        <v>18</v>
      </c>
      <c r="BS98" s="102">
        <v>36</v>
      </c>
      <c r="BT98" s="102">
        <v>54</v>
      </c>
      <c r="BU98" s="102">
        <v>18</v>
      </c>
      <c r="BV98" s="102">
        <v>18</v>
      </c>
      <c r="BW98" s="102">
        <v>20</v>
      </c>
      <c r="BX98" s="102">
        <v>18</v>
      </c>
      <c r="BY98" s="102">
        <v>38</v>
      </c>
      <c r="BZ98" s="102">
        <v>57</v>
      </c>
      <c r="CA98" s="102">
        <v>19</v>
      </c>
      <c r="CB98" s="102">
        <v>19</v>
      </c>
      <c r="CC98" s="102">
        <v>18</v>
      </c>
      <c r="CD98" s="102">
        <v>16</v>
      </c>
      <c r="CE98" s="102">
        <v>34</v>
      </c>
      <c r="CF98" s="102">
        <v>48</v>
      </c>
      <c r="CG98" s="102">
        <v>16.4</v>
      </c>
      <c r="CH98" s="102">
        <v>16.4</v>
      </c>
      <c r="CI98" s="99">
        <v>370.70000000000005</v>
      </c>
      <c r="CJ98" s="99">
        <v>13.239285714285716</v>
      </c>
      <c r="CK98" s="103">
        <f t="shared" si="1"/>
        <v>35</v>
      </c>
    </row>
    <row r="99" spans="3:89" ht="5.25">
      <c r="C99" s="103">
        <v>91</v>
      </c>
      <c r="D99" s="113" t="s">
        <v>122</v>
      </c>
      <c r="E99" s="102">
        <v>15</v>
      </c>
      <c r="F99" s="102">
        <v>10</v>
      </c>
      <c r="G99" s="102">
        <v>10</v>
      </c>
      <c r="H99" s="102">
        <v>23.333333333333332</v>
      </c>
      <c r="I99" s="102">
        <v>36</v>
      </c>
      <c r="J99" s="102">
        <v>11.866666666666665</v>
      </c>
      <c r="K99" s="102">
        <v>59.33333333333333</v>
      </c>
      <c r="L99" s="102">
        <v>11</v>
      </c>
      <c r="M99" s="102">
        <v>4</v>
      </c>
      <c r="N99" s="102">
        <v>10</v>
      </c>
      <c r="O99" s="102">
        <v>16.666666666666668</v>
      </c>
      <c r="P99" s="102">
        <v>3</v>
      </c>
      <c r="Q99" s="102">
        <v>3.9333333333333336</v>
      </c>
      <c r="R99" s="102">
        <v>11.8</v>
      </c>
      <c r="S99" s="102">
        <v>13</v>
      </c>
      <c r="T99" s="102">
        <v>8.5</v>
      </c>
      <c r="U99" s="102">
        <v>8.5</v>
      </c>
      <c r="V99" s="102">
        <v>20</v>
      </c>
      <c r="W99" s="102">
        <v>18</v>
      </c>
      <c r="X99" s="102">
        <v>7.6</v>
      </c>
      <c r="Y99" s="102">
        <v>15.2</v>
      </c>
      <c r="Z99" s="102">
        <v>13</v>
      </c>
      <c r="AA99" s="102">
        <v>14</v>
      </c>
      <c r="AB99" s="102">
        <v>27</v>
      </c>
      <c r="AC99" s="102">
        <v>19.5</v>
      </c>
      <c r="AD99" s="102">
        <v>9.3</v>
      </c>
      <c r="AE99" s="102">
        <v>18.6</v>
      </c>
      <c r="AF99" s="102">
        <v>17</v>
      </c>
      <c r="AG99" s="102">
        <v>17</v>
      </c>
      <c r="AH99" s="102">
        <v>34</v>
      </c>
      <c r="AI99" s="102">
        <v>30</v>
      </c>
      <c r="AJ99" s="102">
        <v>12.8</v>
      </c>
      <c r="AK99" s="102">
        <v>12.8</v>
      </c>
      <c r="AL99" s="102">
        <v>17</v>
      </c>
      <c r="AM99" s="102">
        <v>17</v>
      </c>
      <c r="AN99" s="102">
        <v>34</v>
      </c>
      <c r="AO99" s="102">
        <v>36</v>
      </c>
      <c r="AP99" s="102">
        <v>14</v>
      </c>
      <c r="AQ99" s="102">
        <v>42</v>
      </c>
      <c r="AR99" s="102">
        <v>14</v>
      </c>
      <c r="AS99" s="102">
        <v>12</v>
      </c>
      <c r="AT99" s="102">
        <v>10</v>
      </c>
      <c r="AU99" s="102">
        <v>24</v>
      </c>
      <c r="AV99" s="102">
        <v>56</v>
      </c>
      <c r="AW99" s="102">
        <v>16</v>
      </c>
      <c r="AX99" s="102">
        <v>64</v>
      </c>
      <c r="AY99" s="102">
        <v>8</v>
      </c>
      <c r="AZ99" s="102">
        <v>11</v>
      </c>
      <c r="BA99" s="102">
        <v>19</v>
      </c>
      <c r="BB99" s="102">
        <v>24</v>
      </c>
      <c r="BC99" s="102">
        <v>8.6</v>
      </c>
      <c r="BD99" s="102">
        <v>17.2</v>
      </c>
      <c r="BE99" s="102">
        <v>11</v>
      </c>
      <c r="BF99" s="102">
        <v>11</v>
      </c>
      <c r="BG99" s="102">
        <v>22</v>
      </c>
      <c r="BH99" s="102">
        <v>21</v>
      </c>
      <c r="BI99" s="102">
        <v>8.6</v>
      </c>
      <c r="BJ99" s="102">
        <v>17.2</v>
      </c>
      <c r="BK99" s="102">
        <v>17</v>
      </c>
      <c r="BL99" s="102">
        <v>18</v>
      </c>
      <c r="BM99" s="102">
        <v>35</v>
      </c>
      <c r="BN99" s="102">
        <v>15</v>
      </c>
      <c r="BO99" s="102">
        <v>10</v>
      </c>
      <c r="BP99" s="102">
        <v>10</v>
      </c>
      <c r="BQ99" s="102">
        <v>14</v>
      </c>
      <c r="BR99" s="102">
        <v>14</v>
      </c>
      <c r="BS99" s="102">
        <v>28</v>
      </c>
      <c r="BT99" s="102">
        <v>42</v>
      </c>
      <c r="BU99" s="102">
        <v>14</v>
      </c>
      <c r="BV99" s="102">
        <v>14</v>
      </c>
      <c r="BW99" s="102">
        <v>18</v>
      </c>
      <c r="BX99" s="102">
        <v>16</v>
      </c>
      <c r="BY99" s="102">
        <v>34</v>
      </c>
      <c r="BZ99" s="102">
        <v>51</v>
      </c>
      <c r="CA99" s="102">
        <v>17</v>
      </c>
      <c r="CB99" s="102">
        <v>17</v>
      </c>
      <c r="CC99" s="102">
        <v>16</v>
      </c>
      <c r="CD99" s="102">
        <v>14</v>
      </c>
      <c r="CE99" s="102">
        <v>30</v>
      </c>
      <c r="CF99" s="102">
        <v>48</v>
      </c>
      <c r="CG99" s="102">
        <v>15.6</v>
      </c>
      <c r="CH99" s="102">
        <v>15.6</v>
      </c>
      <c r="CI99" s="99">
        <v>314.73333333333335</v>
      </c>
      <c r="CJ99" s="99">
        <v>11.24047619047619</v>
      </c>
      <c r="CK99" s="103">
        <f t="shared" si="1"/>
        <v>75</v>
      </c>
    </row>
    <row r="100" spans="3:89" ht="5.25">
      <c r="C100" s="103">
        <v>92</v>
      </c>
      <c r="D100" s="113" t="s">
        <v>193</v>
      </c>
      <c r="E100" s="102">
        <v>14</v>
      </c>
      <c r="F100" s="102">
        <v>9</v>
      </c>
      <c r="G100" s="102">
        <v>9</v>
      </c>
      <c r="H100" s="102">
        <v>21.333333333333332</v>
      </c>
      <c r="I100" s="102">
        <v>25.5</v>
      </c>
      <c r="J100" s="102">
        <v>9.366666666666665</v>
      </c>
      <c r="K100" s="102">
        <v>46.83333333333333</v>
      </c>
      <c r="L100" s="102">
        <v>8</v>
      </c>
      <c r="M100" s="102">
        <v>4</v>
      </c>
      <c r="N100" s="102">
        <v>8</v>
      </c>
      <c r="O100" s="102">
        <v>13.333333333333334</v>
      </c>
      <c r="P100" s="102">
        <v>9</v>
      </c>
      <c r="Q100" s="102">
        <v>4.466666666666667</v>
      </c>
      <c r="R100" s="102">
        <v>13.4</v>
      </c>
      <c r="S100" s="102">
        <v>10</v>
      </c>
      <c r="T100" s="102">
        <v>7</v>
      </c>
      <c r="U100" s="102">
        <v>7.5</v>
      </c>
      <c r="V100" s="102">
        <v>16.333333333333332</v>
      </c>
      <c r="W100" s="102">
        <v>9</v>
      </c>
      <c r="X100" s="102">
        <v>5.066666666666666</v>
      </c>
      <c r="Y100" s="102">
        <v>10.133333333333333</v>
      </c>
      <c r="Z100" s="102">
        <v>13</v>
      </c>
      <c r="AA100" s="102">
        <v>10</v>
      </c>
      <c r="AB100" s="102">
        <v>23</v>
      </c>
      <c r="AC100" s="102">
        <v>30</v>
      </c>
      <c r="AD100" s="102">
        <v>10.6</v>
      </c>
      <c r="AE100" s="102">
        <v>21.2</v>
      </c>
      <c r="AF100" s="102">
        <v>12</v>
      </c>
      <c r="AG100" s="102">
        <v>13</v>
      </c>
      <c r="AH100" s="102">
        <v>25</v>
      </c>
      <c r="AI100" s="102">
        <v>33</v>
      </c>
      <c r="AJ100" s="102">
        <v>11.6</v>
      </c>
      <c r="AK100" s="102">
        <v>11.6</v>
      </c>
      <c r="AL100" s="102">
        <v>13</v>
      </c>
      <c r="AM100" s="102">
        <v>13</v>
      </c>
      <c r="AN100" s="102">
        <v>26</v>
      </c>
      <c r="AO100" s="102">
        <v>27</v>
      </c>
      <c r="AP100" s="102">
        <v>10.6</v>
      </c>
      <c r="AQ100" s="102">
        <v>31.799999999999997</v>
      </c>
      <c r="AR100" s="102">
        <v>10</v>
      </c>
      <c r="AS100" s="102">
        <v>9</v>
      </c>
      <c r="AT100" s="102">
        <v>10</v>
      </c>
      <c r="AU100" s="102">
        <v>19.333333333333332</v>
      </c>
      <c r="AV100" s="102">
        <v>1</v>
      </c>
      <c r="AW100" s="102">
        <v>4.066666666666666</v>
      </c>
      <c r="AX100" s="102">
        <v>16.266666666666666</v>
      </c>
      <c r="AY100" s="102">
        <v>8</v>
      </c>
      <c r="AZ100" s="102">
        <v>11.5</v>
      </c>
      <c r="BA100" s="102">
        <v>19.5</v>
      </c>
      <c r="BB100" s="102">
        <v>30</v>
      </c>
      <c r="BC100" s="102">
        <v>9.9</v>
      </c>
      <c r="BD100" s="102">
        <v>19.8</v>
      </c>
      <c r="BE100" s="102">
        <v>11</v>
      </c>
      <c r="BF100" s="102">
        <v>10</v>
      </c>
      <c r="BG100" s="102">
        <v>21</v>
      </c>
      <c r="BH100" s="102">
        <v>15</v>
      </c>
      <c r="BI100" s="102">
        <v>7.2</v>
      </c>
      <c r="BJ100" s="102">
        <v>14.4</v>
      </c>
      <c r="BK100" s="102">
        <v>14</v>
      </c>
      <c r="BL100" s="102">
        <v>14</v>
      </c>
      <c r="BM100" s="102">
        <v>28</v>
      </c>
      <c r="BN100" s="102">
        <v>15</v>
      </c>
      <c r="BO100" s="102">
        <v>8.6</v>
      </c>
      <c r="BP100" s="102">
        <v>8.6</v>
      </c>
      <c r="BQ100" s="102">
        <v>16</v>
      </c>
      <c r="BR100" s="102">
        <v>16</v>
      </c>
      <c r="BS100" s="102">
        <v>32</v>
      </c>
      <c r="BT100" s="102">
        <v>48</v>
      </c>
      <c r="BU100" s="102">
        <v>16</v>
      </c>
      <c r="BV100" s="102">
        <v>16</v>
      </c>
      <c r="BW100" s="102">
        <v>14</v>
      </c>
      <c r="BX100" s="102">
        <v>16</v>
      </c>
      <c r="BY100" s="102">
        <v>30</v>
      </c>
      <c r="BZ100" s="102">
        <v>45</v>
      </c>
      <c r="CA100" s="102">
        <v>15</v>
      </c>
      <c r="CB100" s="102">
        <v>15</v>
      </c>
      <c r="CC100" s="102">
        <v>18</v>
      </c>
      <c r="CD100" s="102">
        <v>16</v>
      </c>
      <c r="CE100" s="102">
        <v>34</v>
      </c>
      <c r="CF100" s="102">
        <v>51</v>
      </c>
      <c r="CG100" s="102">
        <v>17</v>
      </c>
      <c r="CH100" s="102">
        <v>17</v>
      </c>
      <c r="CI100" s="99">
        <v>242.0333333333333</v>
      </c>
      <c r="CJ100" s="99">
        <v>8.644047619047617</v>
      </c>
      <c r="CK100" s="103">
        <f t="shared" si="1"/>
        <v>145</v>
      </c>
    </row>
    <row r="101" spans="3:89" ht="5.25">
      <c r="C101" s="103">
        <v>93</v>
      </c>
      <c r="D101" s="113" t="s">
        <v>148</v>
      </c>
      <c r="E101" s="102">
        <v>14</v>
      </c>
      <c r="F101" s="102">
        <v>6</v>
      </c>
      <c r="G101" s="102">
        <v>7</v>
      </c>
      <c r="H101" s="102">
        <v>18</v>
      </c>
      <c r="I101" s="102">
        <v>28.5</v>
      </c>
      <c r="J101" s="102">
        <v>9.3</v>
      </c>
      <c r="K101" s="102">
        <v>46.5</v>
      </c>
      <c r="L101" s="102">
        <v>8</v>
      </c>
      <c r="M101" s="102">
        <v>8</v>
      </c>
      <c r="N101" s="102">
        <v>8</v>
      </c>
      <c r="O101" s="102">
        <v>16</v>
      </c>
      <c r="P101" s="102">
        <v>10.5</v>
      </c>
      <c r="Q101" s="102">
        <v>5.3</v>
      </c>
      <c r="R101" s="102">
        <v>15.899999999999999</v>
      </c>
      <c r="S101" s="102">
        <v>13</v>
      </c>
      <c r="T101" s="102">
        <v>7</v>
      </c>
      <c r="U101" s="102">
        <v>7</v>
      </c>
      <c r="V101" s="102">
        <v>18</v>
      </c>
      <c r="W101" s="102">
        <v>21</v>
      </c>
      <c r="X101" s="102">
        <v>7.8</v>
      </c>
      <c r="Y101" s="102">
        <v>15.6</v>
      </c>
      <c r="Z101" s="102">
        <v>14</v>
      </c>
      <c r="AA101" s="102">
        <v>13</v>
      </c>
      <c r="AB101" s="102">
        <v>27</v>
      </c>
      <c r="AC101" s="102">
        <v>36</v>
      </c>
      <c r="AD101" s="102">
        <v>12.6</v>
      </c>
      <c r="AE101" s="102">
        <v>25.2</v>
      </c>
      <c r="AF101" s="102">
        <v>12</v>
      </c>
      <c r="AG101" s="102">
        <v>13</v>
      </c>
      <c r="AH101" s="102">
        <v>25</v>
      </c>
      <c r="AI101" s="102">
        <v>9</v>
      </c>
      <c r="AJ101" s="102">
        <v>6.8</v>
      </c>
      <c r="AK101" s="102">
        <v>6.8</v>
      </c>
      <c r="AL101" s="102">
        <v>13</v>
      </c>
      <c r="AM101" s="102">
        <v>13</v>
      </c>
      <c r="AN101" s="102">
        <v>26</v>
      </c>
      <c r="AO101" s="102">
        <v>45</v>
      </c>
      <c r="AP101" s="102">
        <v>14.2</v>
      </c>
      <c r="AQ101" s="102">
        <v>42.599999999999994</v>
      </c>
      <c r="AR101" s="102">
        <v>10</v>
      </c>
      <c r="AS101" s="102">
        <v>8</v>
      </c>
      <c r="AT101" s="102">
        <v>10</v>
      </c>
      <c r="AU101" s="102">
        <v>18.666666666666668</v>
      </c>
      <c r="AV101" s="102">
        <v>43</v>
      </c>
      <c r="AW101" s="102">
        <v>12.333333333333334</v>
      </c>
      <c r="AX101" s="102">
        <v>49.333333333333336</v>
      </c>
      <c r="AY101" s="102">
        <v>10</v>
      </c>
      <c r="AZ101" s="102">
        <v>12</v>
      </c>
      <c r="BA101" s="102">
        <v>22</v>
      </c>
      <c r="BB101" s="102">
        <v>36</v>
      </c>
      <c r="BC101" s="102">
        <v>11.6</v>
      </c>
      <c r="BD101" s="102">
        <v>23.2</v>
      </c>
      <c r="BE101" s="102">
        <v>11</v>
      </c>
      <c r="BF101" s="102">
        <v>11</v>
      </c>
      <c r="BG101" s="102">
        <v>22</v>
      </c>
      <c r="BH101" s="102">
        <v>18</v>
      </c>
      <c r="BI101" s="102">
        <v>8</v>
      </c>
      <c r="BJ101" s="102">
        <v>16</v>
      </c>
      <c r="BK101" s="102">
        <v>16</v>
      </c>
      <c r="BL101" s="102">
        <v>15</v>
      </c>
      <c r="BM101" s="102">
        <v>31</v>
      </c>
      <c r="BN101" s="102">
        <v>15</v>
      </c>
      <c r="BO101" s="102">
        <v>9.2</v>
      </c>
      <c r="BP101" s="102">
        <v>9.2</v>
      </c>
      <c r="BQ101" s="102">
        <v>10</v>
      </c>
      <c r="BR101" s="102">
        <v>10</v>
      </c>
      <c r="BS101" s="102">
        <v>20</v>
      </c>
      <c r="BT101" s="102">
        <v>30</v>
      </c>
      <c r="BU101" s="102">
        <v>10</v>
      </c>
      <c r="BV101" s="102">
        <v>10</v>
      </c>
      <c r="BW101" s="102">
        <v>15</v>
      </c>
      <c r="BX101" s="102">
        <v>15</v>
      </c>
      <c r="BY101" s="102">
        <v>30</v>
      </c>
      <c r="BZ101" s="102">
        <v>45</v>
      </c>
      <c r="CA101" s="102">
        <v>15</v>
      </c>
      <c r="CB101" s="102">
        <v>15</v>
      </c>
      <c r="CC101" s="102">
        <v>18</v>
      </c>
      <c r="CD101" s="102">
        <v>16</v>
      </c>
      <c r="CE101" s="102">
        <v>34</v>
      </c>
      <c r="CF101" s="102">
        <v>48</v>
      </c>
      <c r="CG101" s="102">
        <v>16.4</v>
      </c>
      <c r="CH101" s="102">
        <v>16.4</v>
      </c>
      <c r="CI101" s="99">
        <v>291.73333333333335</v>
      </c>
      <c r="CJ101" s="99">
        <v>10.41904761904762</v>
      </c>
      <c r="CK101" s="103">
        <f t="shared" si="1"/>
        <v>101</v>
      </c>
    </row>
    <row r="102" spans="3:89" ht="5.25">
      <c r="C102" s="103">
        <v>94</v>
      </c>
      <c r="D102" s="113" t="s">
        <v>119</v>
      </c>
      <c r="E102" s="102">
        <v>15</v>
      </c>
      <c r="F102" s="102">
        <v>10</v>
      </c>
      <c r="G102" s="102">
        <v>8</v>
      </c>
      <c r="H102" s="102">
        <v>22</v>
      </c>
      <c r="I102" s="102">
        <v>33</v>
      </c>
      <c r="J102" s="102">
        <v>11</v>
      </c>
      <c r="K102" s="102">
        <v>55</v>
      </c>
      <c r="L102" s="102">
        <v>12</v>
      </c>
      <c r="M102" s="102">
        <v>12</v>
      </c>
      <c r="N102" s="102">
        <v>10</v>
      </c>
      <c r="O102" s="102">
        <v>22.666666666666668</v>
      </c>
      <c r="P102" s="102">
        <v>19.5</v>
      </c>
      <c r="Q102" s="102">
        <v>8.433333333333334</v>
      </c>
      <c r="R102" s="102">
        <v>25.3</v>
      </c>
      <c r="S102" s="102">
        <v>14</v>
      </c>
      <c r="T102" s="102">
        <v>9</v>
      </c>
      <c r="U102" s="102">
        <v>9</v>
      </c>
      <c r="V102" s="102">
        <v>21.333333333333332</v>
      </c>
      <c r="W102" s="102">
        <v>30</v>
      </c>
      <c r="X102" s="102">
        <v>10.266666666666666</v>
      </c>
      <c r="Y102" s="102">
        <v>20.53333333333333</v>
      </c>
      <c r="Z102" s="102">
        <v>12</v>
      </c>
      <c r="AA102" s="102">
        <v>10</v>
      </c>
      <c r="AB102" s="102">
        <v>22</v>
      </c>
      <c r="AC102" s="102">
        <v>19.5</v>
      </c>
      <c r="AD102" s="102">
        <v>8.3</v>
      </c>
      <c r="AE102" s="102">
        <v>16.6</v>
      </c>
      <c r="AF102" s="102">
        <v>17</v>
      </c>
      <c r="AG102" s="102">
        <v>17</v>
      </c>
      <c r="AH102" s="102">
        <v>34</v>
      </c>
      <c r="AI102" s="102">
        <v>30</v>
      </c>
      <c r="AJ102" s="102">
        <v>12.8</v>
      </c>
      <c r="AK102" s="102">
        <v>12.8</v>
      </c>
      <c r="AL102" s="102">
        <v>17</v>
      </c>
      <c r="AM102" s="102">
        <v>17</v>
      </c>
      <c r="AN102" s="102">
        <v>34</v>
      </c>
      <c r="AO102" s="102">
        <v>33</v>
      </c>
      <c r="AP102" s="102">
        <v>13.4</v>
      </c>
      <c r="AQ102" s="102">
        <v>40.2</v>
      </c>
      <c r="AR102" s="102">
        <v>14</v>
      </c>
      <c r="AS102" s="102">
        <v>10</v>
      </c>
      <c r="AT102" s="102">
        <v>12</v>
      </c>
      <c r="AU102" s="102">
        <v>24</v>
      </c>
      <c r="AV102" s="102">
        <v>48</v>
      </c>
      <c r="AW102" s="102">
        <v>14.4</v>
      </c>
      <c r="AX102" s="102">
        <v>57.6</v>
      </c>
      <c r="AY102" s="102">
        <v>10</v>
      </c>
      <c r="AZ102" s="102">
        <v>11</v>
      </c>
      <c r="BA102" s="102">
        <v>21</v>
      </c>
      <c r="BB102" s="102">
        <v>21</v>
      </c>
      <c r="BC102" s="102">
        <v>8.4</v>
      </c>
      <c r="BD102" s="102">
        <v>16.8</v>
      </c>
      <c r="BE102" s="102">
        <v>11</v>
      </c>
      <c r="BF102" s="102">
        <v>11</v>
      </c>
      <c r="BG102" s="102">
        <v>22</v>
      </c>
      <c r="BH102" s="102">
        <v>18</v>
      </c>
      <c r="BI102" s="102">
        <v>8</v>
      </c>
      <c r="BJ102" s="102">
        <v>16</v>
      </c>
      <c r="BK102" s="102">
        <v>14</v>
      </c>
      <c r="BL102" s="102">
        <v>13</v>
      </c>
      <c r="BM102" s="102">
        <v>27</v>
      </c>
      <c r="BN102" s="102">
        <v>33</v>
      </c>
      <c r="BO102" s="102">
        <v>12</v>
      </c>
      <c r="BP102" s="102">
        <v>12</v>
      </c>
      <c r="BQ102" s="102">
        <v>14</v>
      </c>
      <c r="BR102" s="102">
        <v>14</v>
      </c>
      <c r="BS102" s="102">
        <v>28</v>
      </c>
      <c r="BT102" s="102">
        <v>42</v>
      </c>
      <c r="BU102" s="102">
        <v>14</v>
      </c>
      <c r="BV102" s="102">
        <v>14</v>
      </c>
      <c r="BW102" s="102">
        <v>16</v>
      </c>
      <c r="BX102" s="102">
        <v>16</v>
      </c>
      <c r="BY102" s="102">
        <v>32</v>
      </c>
      <c r="BZ102" s="102">
        <v>48</v>
      </c>
      <c r="CA102" s="102">
        <v>16</v>
      </c>
      <c r="CB102" s="102">
        <v>16</v>
      </c>
      <c r="CC102" s="102">
        <v>16</v>
      </c>
      <c r="CD102" s="102">
        <v>14</v>
      </c>
      <c r="CE102" s="102">
        <v>30</v>
      </c>
      <c r="CF102" s="102">
        <v>45</v>
      </c>
      <c r="CG102" s="102">
        <v>15</v>
      </c>
      <c r="CH102" s="102">
        <v>15</v>
      </c>
      <c r="CI102" s="99">
        <v>317.83333333333337</v>
      </c>
      <c r="CJ102" s="99">
        <v>11.351190476190478</v>
      </c>
      <c r="CK102" s="103">
        <f t="shared" si="1"/>
        <v>72</v>
      </c>
    </row>
    <row r="103" spans="3:89" ht="5.25">
      <c r="C103" s="103">
        <v>95</v>
      </c>
      <c r="D103" s="113" t="s">
        <v>59</v>
      </c>
      <c r="E103" s="102">
        <v>16</v>
      </c>
      <c r="F103" s="102">
        <v>12.5</v>
      </c>
      <c r="G103" s="102">
        <v>12.5</v>
      </c>
      <c r="H103" s="102">
        <v>27.333333333333332</v>
      </c>
      <c r="I103" s="102">
        <v>45</v>
      </c>
      <c r="J103" s="102">
        <v>14.466666666666665</v>
      </c>
      <c r="K103" s="102">
        <v>72.33333333333333</v>
      </c>
      <c r="L103" s="102">
        <v>15</v>
      </c>
      <c r="M103" s="102">
        <v>15</v>
      </c>
      <c r="N103" s="102">
        <v>14</v>
      </c>
      <c r="O103" s="102">
        <v>29.333333333333332</v>
      </c>
      <c r="P103" s="102">
        <v>39</v>
      </c>
      <c r="Q103" s="102">
        <v>13.666666666666666</v>
      </c>
      <c r="R103" s="102">
        <v>41</v>
      </c>
      <c r="S103" s="102">
        <v>15</v>
      </c>
      <c r="T103" s="102">
        <v>8</v>
      </c>
      <c r="U103" s="102">
        <v>8</v>
      </c>
      <c r="V103" s="102">
        <v>20.666666666666668</v>
      </c>
      <c r="W103" s="102">
        <v>49.5</v>
      </c>
      <c r="X103" s="102">
        <v>14.033333333333335</v>
      </c>
      <c r="Y103" s="102">
        <v>28.06666666666667</v>
      </c>
      <c r="Z103" s="102">
        <v>17</v>
      </c>
      <c r="AA103" s="102">
        <v>18</v>
      </c>
      <c r="AB103" s="102">
        <v>35</v>
      </c>
      <c r="AC103" s="102">
        <v>54</v>
      </c>
      <c r="AD103" s="102">
        <v>17.8</v>
      </c>
      <c r="AE103" s="102">
        <v>35.6</v>
      </c>
      <c r="AF103" s="102">
        <v>18</v>
      </c>
      <c r="AG103" s="102">
        <v>19</v>
      </c>
      <c r="AH103" s="102">
        <v>37</v>
      </c>
      <c r="AI103" s="102">
        <v>60</v>
      </c>
      <c r="AJ103" s="102">
        <v>19.4</v>
      </c>
      <c r="AK103" s="102">
        <v>19.4</v>
      </c>
      <c r="AL103" s="102">
        <v>18</v>
      </c>
      <c r="AM103" s="102">
        <v>18</v>
      </c>
      <c r="AN103" s="102">
        <v>36</v>
      </c>
      <c r="AO103" s="102">
        <v>60</v>
      </c>
      <c r="AP103" s="102">
        <v>19.2</v>
      </c>
      <c r="AQ103" s="102">
        <v>57.599999999999994</v>
      </c>
      <c r="AR103" s="102">
        <v>16</v>
      </c>
      <c r="AS103" s="102">
        <v>16</v>
      </c>
      <c r="AT103" s="102">
        <v>14</v>
      </c>
      <c r="AU103" s="102">
        <v>30.666666666666668</v>
      </c>
      <c r="AV103" s="102">
        <v>38</v>
      </c>
      <c r="AW103" s="102">
        <v>13.733333333333334</v>
      </c>
      <c r="AX103" s="102">
        <v>54.93333333333334</v>
      </c>
      <c r="AY103" s="102">
        <v>14</v>
      </c>
      <c r="AZ103" s="102">
        <v>13</v>
      </c>
      <c r="BA103" s="102">
        <v>27</v>
      </c>
      <c r="BB103" s="102">
        <v>55.5</v>
      </c>
      <c r="BC103" s="102">
        <v>16.5</v>
      </c>
      <c r="BD103" s="102">
        <v>33</v>
      </c>
      <c r="BE103" s="102">
        <v>16</v>
      </c>
      <c r="BF103" s="102">
        <v>14</v>
      </c>
      <c r="BG103" s="102">
        <v>30</v>
      </c>
      <c r="BH103" s="102">
        <v>39</v>
      </c>
      <c r="BI103" s="102">
        <v>13.8</v>
      </c>
      <c r="BJ103" s="102">
        <v>27.6</v>
      </c>
      <c r="BK103" s="102">
        <v>19</v>
      </c>
      <c r="BL103" s="102">
        <v>18</v>
      </c>
      <c r="BM103" s="102">
        <v>37</v>
      </c>
      <c r="BN103" s="102">
        <v>51</v>
      </c>
      <c r="BO103" s="102">
        <v>17.6</v>
      </c>
      <c r="BP103" s="102">
        <v>17.6</v>
      </c>
      <c r="BQ103" s="102">
        <v>19</v>
      </c>
      <c r="BR103" s="102">
        <v>19</v>
      </c>
      <c r="BS103" s="102">
        <v>38</v>
      </c>
      <c r="BT103" s="102">
        <v>57</v>
      </c>
      <c r="BU103" s="102">
        <v>19</v>
      </c>
      <c r="BV103" s="102">
        <v>19</v>
      </c>
      <c r="BW103" s="102">
        <v>20</v>
      </c>
      <c r="BX103" s="102">
        <v>20</v>
      </c>
      <c r="BY103" s="102">
        <v>40</v>
      </c>
      <c r="BZ103" s="102">
        <v>60</v>
      </c>
      <c r="CA103" s="102">
        <v>20</v>
      </c>
      <c r="CB103" s="102">
        <v>20</v>
      </c>
      <c r="CC103" s="102">
        <v>16</v>
      </c>
      <c r="CD103" s="102">
        <v>16</v>
      </c>
      <c r="CE103" s="102">
        <v>32</v>
      </c>
      <c r="CF103" s="102">
        <v>48</v>
      </c>
      <c r="CG103" s="102">
        <v>16</v>
      </c>
      <c r="CH103" s="102">
        <v>16</v>
      </c>
      <c r="CI103" s="99">
        <v>442.1333333333333</v>
      </c>
      <c r="CJ103" s="99">
        <v>15.79047619047619</v>
      </c>
      <c r="CK103" s="103">
        <f t="shared" si="1"/>
        <v>12</v>
      </c>
    </row>
    <row r="104" spans="3:89" ht="5.25">
      <c r="C104" s="103">
        <v>96</v>
      </c>
      <c r="D104" s="113" t="s">
        <v>80</v>
      </c>
      <c r="E104" s="102">
        <v>17</v>
      </c>
      <c r="F104" s="102">
        <v>13</v>
      </c>
      <c r="G104" s="102">
        <v>12</v>
      </c>
      <c r="H104" s="102">
        <v>28</v>
      </c>
      <c r="I104" s="102">
        <v>40.5</v>
      </c>
      <c r="J104" s="102">
        <v>13.7</v>
      </c>
      <c r="K104" s="102">
        <v>68.5</v>
      </c>
      <c r="L104" s="102">
        <v>14</v>
      </c>
      <c r="M104" s="102">
        <v>8</v>
      </c>
      <c r="N104" s="102">
        <v>10</v>
      </c>
      <c r="O104" s="102">
        <v>21.333333333333332</v>
      </c>
      <c r="P104" s="102">
        <v>30</v>
      </c>
      <c r="Q104" s="102">
        <v>10.266666666666666</v>
      </c>
      <c r="R104" s="102">
        <v>30.799999999999997</v>
      </c>
      <c r="S104" s="102">
        <v>15</v>
      </c>
      <c r="T104" s="102">
        <v>7</v>
      </c>
      <c r="U104" s="102">
        <v>6</v>
      </c>
      <c r="V104" s="102">
        <v>18.666666666666668</v>
      </c>
      <c r="W104" s="102">
        <v>39</v>
      </c>
      <c r="X104" s="102">
        <v>11.533333333333335</v>
      </c>
      <c r="Y104" s="102">
        <v>23.06666666666667</v>
      </c>
      <c r="Z104" s="102">
        <v>18</v>
      </c>
      <c r="AA104" s="102">
        <v>20</v>
      </c>
      <c r="AB104" s="102">
        <v>38</v>
      </c>
      <c r="AC104" s="102">
        <v>57</v>
      </c>
      <c r="AD104" s="102">
        <v>19</v>
      </c>
      <c r="AE104" s="102">
        <v>38</v>
      </c>
      <c r="AF104" s="102">
        <v>18</v>
      </c>
      <c r="AG104" s="102">
        <v>16</v>
      </c>
      <c r="AH104" s="102">
        <v>34</v>
      </c>
      <c r="AI104" s="102">
        <v>48</v>
      </c>
      <c r="AJ104" s="102">
        <v>16.4</v>
      </c>
      <c r="AK104" s="102">
        <v>16.4</v>
      </c>
      <c r="AL104" s="102">
        <v>17</v>
      </c>
      <c r="AM104" s="102">
        <v>17</v>
      </c>
      <c r="AN104" s="102">
        <v>34</v>
      </c>
      <c r="AO104" s="102">
        <v>60</v>
      </c>
      <c r="AP104" s="102">
        <v>18.8</v>
      </c>
      <c r="AQ104" s="102">
        <v>56.400000000000006</v>
      </c>
      <c r="AR104" s="102">
        <v>12</v>
      </c>
      <c r="AS104" s="102">
        <v>10</v>
      </c>
      <c r="AT104" s="102">
        <v>14</v>
      </c>
      <c r="AU104" s="102">
        <v>24</v>
      </c>
      <c r="AV104" s="102">
        <v>18</v>
      </c>
      <c r="AW104" s="102">
        <v>8.4</v>
      </c>
      <c r="AX104" s="102">
        <v>33.6</v>
      </c>
      <c r="AY104" s="102">
        <v>15</v>
      </c>
      <c r="AZ104" s="102">
        <v>15</v>
      </c>
      <c r="BA104" s="102">
        <v>30</v>
      </c>
      <c r="BB104" s="102">
        <v>21</v>
      </c>
      <c r="BC104" s="102">
        <v>10.2</v>
      </c>
      <c r="BD104" s="102">
        <v>20.4</v>
      </c>
      <c r="BE104" s="102">
        <v>11</v>
      </c>
      <c r="BF104" s="102">
        <v>10</v>
      </c>
      <c r="BG104" s="102">
        <v>21</v>
      </c>
      <c r="BH104" s="102">
        <v>12</v>
      </c>
      <c r="BI104" s="102">
        <v>6.6</v>
      </c>
      <c r="BJ104" s="102">
        <v>13.2</v>
      </c>
      <c r="BK104" s="102">
        <v>19</v>
      </c>
      <c r="BL104" s="102">
        <v>19</v>
      </c>
      <c r="BM104" s="102">
        <v>38</v>
      </c>
      <c r="BN104" s="102">
        <v>57</v>
      </c>
      <c r="BO104" s="102">
        <v>19</v>
      </c>
      <c r="BP104" s="102">
        <v>19</v>
      </c>
      <c r="BQ104" s="102">
        <v>17</v>
      </c>
      <c r="BR104" s="102">
        <v>17</v>
      </c>
      <c r="BS104" s="102">
        <v>34</v>
      </c>
      <c r="BT104" s="102">
        <v>51</v>
      </c>
      <c r="BU104" s="102">
        <v>17</v>
      </c>
      <c r="BV104" s="102">
        <v>17</v>
      </c>
      <c r="BW104" s="102">
        <v>20</v>
      </c>
      <c r="BX104" s="102">
        <v>20</v>
      </c>
      <c r="BY104" s="102">
        <v>40</v>
      </c>
      <c r="BZ104" s="102">
        <v>60</v>
      </c>
      <c r="CA104" s="102">
        <v>20</v>
      </c>
      <c r="CB104" s="102">
        <v>20</v>
      </c>
      <c r="CC104" s="102">
        <v>18</v>
      </c>
      <c r="CD104" s="102">
        <v>18</v>
      </c>
      <c r="CE104" s="102">
        <v>36</v>
      </c>
      <c r="CF104" s="102">
        <v>48</v>
      </c>
      <c r="CG104" s="102">
        <v>16.8</v>
      </c>
      <c r="CH104" s="102">
        <v>16.8</v>
      </c>
      <c r="CI104" s="99">
        <v>373.1666666666667</v>
      </c>
      <c r="CJ104" s="99">
        <v>13.327380952380953</v>
      </c>
      <c r="CK104" s="103">
        <f t="shared" si="1"/>
        <v>33</v>
      </c>
    </row>
    <row r="105" spans="3:89" ht="5.25">
      <c r="C105" s="103">
        <v>97</v>
      </c>
      <c r="D105" s="113" t="s">
        <v>95</v>
      </c>
      <c r="E105" s="102">
        <v>16</v>
      </c>
      <c r="F105" s="102">
        <v>10</v>
      </c>
      <c r="G105" s="102">
        <v>10</v>
      </c>
      <c r="H105" s="102">
        <v>24</v>
      </c>
      <c r="I105" s="102">
        <v>36</v>
      </c>
      <c r="J105" s="102">
        <v>12</v>
      </c>
      <c r="K105" s="102">
        <v>60</v>
      </c>
      <c r="L105" s="102">
        <v>10</v>
      </c>
      <c r="M105" s="102">
        <v>10</v>
      </c>
      <c r="N105" s="102">
        <v>10</v>
      </c>
      <c r="O105" s="102">
        <v>20</v>
      </c>
      <c r="P105" s="102">
        <v>6</v>
      </c>
      <c r="Q105" s="102">
        <v>5.2</v>
      </c>
      <c r="R105" s="102">
        <v>15.600000000000001</v>
      </c>
      <c r="S105" s="102">
        <v>15</v>
      </c>
      <c r="T105" s="102">
        <v>9</v>
      </c>
      <c r="U105" s="102">
        <v>9</v>
      </c>
      <c r="V105" s="102">
        <v>22</v>
      </c>
      <c r="W105" s="102">
        <v>33</v>
      </c>
      <c r="X105" s="102">
        <v>11</v>
      </c>
      <c r="Y105" s="102">
        <v>22</v>
      </c>
      <c r="Z105" s="102">
        <v>12</v>
      </c>
      <c r="AA105" s="102">
        <v>13</v>
      </c>
      <c r="AB105" s="102">
        <v>25</v>
      </c>
      <c r="AC105" s="102">
        <v>18</v>
      </c>
      <c r="AD105" s="102">
        <v>8.6</v>
      </c>
      <c r="AE105" s="102">
        <v>17.2</v>
      </c>
      <c r="AF105" s="102">
        <v>17</v>
      </c>
      <c r="AG105" s="102">
        <v>17</v>
      </c>
      <c r="AH105" s="102">
        <v>34</v>
      </c>
      <c r="AI105" s="102">
        <v>46.5</v>
      </c>
      <c r="AJ105" s="102">
        <v>16.1</v>
      </c>
      <c r="AK105" s="102">
        <v>16.1</v>
      </c>
      <c r="AL105" s="102">
        <v>17</v>
      </c>
      <c r="AM105" s="102">
        <v>17</v>
      </c>
      <c r="AN105" s="102">
        <v>34</v>
      </c>
      <c r="AO105" s="102">
        <v>45</v>
      </c>
      <c r="AP105" s="102">
        <v>15.8</v>
      </c>
      <c r="AQ105" s="102">
        <v>47.400000000000006</v>
      </c>
      <c r="AR105" s="102">
        <v>14</v>
      </c>
      <c r="AS105" s="102">
        <v>10</v>
      </c>
      <c r="AT105" s="102">
        <v>12</v>
      </c>
      <c r="AU105" s="102">
        <v>24</v>
      </c>
      <c r="AV105" s="102">
        <v>36</v>
      </c>
      <c r="AW105" s="102">
        <v>12</v>
      </c>
      <c r="AX105" s="102">
        <v>48</v>
      </c>
      <c r="AY105" s="102">
        <v>17</v>
      </c>
      <c r="AZ105" s="102">
        <v>16.5</v>
      </c>
      <c r="BA105" s="102">
        <v>33.5</v>
      </c>
      <c r="BB105" s="102">
        <v>36</v>
      </c>
      <c r="BC105" s="102">
        <v>13.9</v>
      </c>
      <c r="BD105" s="102">
        <v>27.8</v>
      </c>
      <c r="BE105" s="102">
        <v>16</v>
      </c>
      <c r="BF105" s="102">
        <v>14</v>
      </c>
      <c r="BG105" s="102">
        <v>30</v>
      </c>
      <c r="BH105" s="102">
        <v>39</v>
      </c>
      <c r="BI105" s="102">
        <v>13.8</v>
      </c>
      <c r="BJ105" s="102">
        <v>27.6</v>
      </c>
      <c r="BK105" s="102">
        <v>17</v>
      </c>
      <c r="BL105" s="102">
        <v>17</v>
      </c>
      <c r="BM105" s="102">
        <v>34</v>
      </c>
      <c r="BN105" s="102">
        <v>18</v>
      </c>
      <c r="BO105" s="102">
        <v>10.4</v>
      </c>
      <c r="BP105" s="102">
        <v>10.4</v>
      </c>
      <c r="BQ105" s="102">
        <v>16</v>
      </c>
      <c r="BR105" s="102">
        <v>16</v>
      </c>
      <c r="BS105" s="102">
        <v>32</v>
      </c>
      <c r="BT105" s="102">
        <v>48</v>
      </c>
      <c r="BU105" s="102">
        <v>16</v>
      </c>
      <c r="BV105" s="102">
        <v>16</v>
      </c>
      <c r="BW105" s="102">
        <v>20</v>
      </c>
      <c r="BX105" s="102">
        <v>18</v>
      </c>
      <c r="BY105" s="102">
        <v>38</v>
      </c>
      <c r="BZ105" s="102">
        <v>57</v>
      </c>
      <c r="CA105" s="102">
        <v>19</v>
      </c>
      <c r="CB105" s="102">
        <v>19</v>
      </c>
      <c r="CC105" s="102">
        <v>18</v>
      </c>
      <c r="CD105" s="102">
        <v>18</v>
      </c>
      <c r="CE105" s="102">
        <v>36</v>
      </c>
      <c r="CF105" s="102">
        <v>51</v>
      </c>
      <c r="CG105" s="102">
        <v>17.4</v>
      </c>
      <c r="CH105" s="102">
        <v>17.4</v>
      </c>
      <c r="CI105" s="99">
        <v>344.5</v>
      </c>
      <c r="CJ105" s="99">
        <v>12.303571428571429</v>
      </c>
      <c r="CK105" s="103">
        <f t="shared" si="1"/>
        <v>48</v>
      </c>
    </row>
    <row r="106" spans="3:89" ht="5.25">
      <c r="C106" s="103">
        <v>98</v>
      </c>
      <c r="D106" s="113" t="s">
        <v>191</v>
      </c>
      <c r="E106" s="102">
        <v>9</v>
      </c>
      <c r="F106" s="102">
        <v>8</v>
      </c>
      <c r="G106" s="102">
        <v>7.5</v>
      </c>
      <c r="H106" s="102">
        <v>16.333333333333332</v>
      </c>
      <c r="I106" s="102">
        <v>16.5</v>
      </c>
      <c r="J106" s="102">
        <v>6.5666666666666655</v>
      </c>
      <c r="K106" s="102">
        <v>32.83333333333333</v>
      </c>
      <c r="L106" s="102">
        <v>8</v>
      </c>
      <c r="M106" s="102">
        <v>10</v>
      </c>
      <c r="N106" s="102">
        <v>11</v>
      </c>
      <c r="O106" s="102">
        <v>19.333333333333332</v>
      </c>
      <c r="P106" s="102">
        <v>6</v>
      </c>
      <c r="Q106" s="102">
        <v>5.066666666666666</v>
      </c>
      <c r="R106" s="102">
        <v>15.2</v>
      </c>
      <c r="S106" s="102">
        <v>13</v>
      </c>
      <c r="T106" s="102">
        <v>8.5</v>
      </c>
      <c r="U106" s="102">
        <v>8.5</v>
      </c>
      <c r="V106" s="102">
        <v>20</v>
      </c>
      <c r="W106" s="102">
        <v>24</v>
      </c>
      <c r="X106" s="102">
        <v>8.8</v>
      </c>
      <c r="Y106" s="102">
        <v>17.6</v>
      </c>
      <c r="Z106" s="102">
        <v>10</v>
      </c>
      <c r="AA106" s="102">
        <v>6</v>
      </c>
      <c r="AB106" s="102">
        <v>16</v>
      </c>
      <c r="AC106" s="102">
        <v>9</v>
      </c>
      <c r="AD106" s="102">
        <v>5</v>
      </c>
      <c r="AE106" s="102">
        <v>10</v>
      </c>
      <c r="AF106" s="102">
        <v>15</v>
      </c>
      <c r="AG106" s="102">
        <v>14</v>
      </c>
      <c r="AH106" s="102">
        <v>29</v>
      </c>
      <c r="AI106" s="102">
        <v>31.5</v>
      </c>
      <c r="AJ106" s="102">
        <v>12.1</v>
      </c>
      <c r="AK106" s="102">
        <v>12.1</v>
      </c>
      <c r="AL106" s="102">
        <v>16</v>
      </c>
      <c r="AM106" s="102">
        <v>16</v>
      </c>
      <c r="AN106" s="102">
        <v>32</v>
      </c>
      <c r="AO106" s="102">
        <v>33</v>
      </c>
      <c r="AP106" s="102">
        <v>13</v>
      </c>
      <c r="AQ106" s="102">
        <v>39</v>
      </c>
      <c r="AR106" s="102">
        <v>12</v>
      </c>
      <c r="AS106" s="102">
        <v>9</v>
      </c>
      <c r="AT106" s="102">
        <v>10</v>
      </c>
      <c r="AU106" s="102">
        <v>20.666666666666668</v>
      </c>
      <c r="AV106" s="102">
        <v>7</v>
      </c>
      <c r="AW106" s="102">
        <v>5.533333333333333</v>
      </c>
      <c r="AX106" s="102">
        <v>22.133333333333333</v>
      </c>
      <c r="AY106" s="102">
        <v>12</v>
      </c>
      <c r="AZ106" s="102">
        <v>12</v>
      </c>
      <c r="BA106" s="102">
        <v>24</v>
      </c>
      <c r="BB106" s="102">
        <v>30</v>
      </c>
      <c r="BC106" s="102">
        <v>10.8</v>
      </c>
      <c r="BD106" s="102">
        <v>21.6</v>
      </c>
      <c r="BE106" s="102">
        <v>10</v>
      </c>
      <c r="BF106" s="102">
        <v>10</v>
      </c>
      <c r="BG106" s="102">
        <v>20</v>
      </c>
      <c r="BH106" s="102">
        <v>24</v>
      </c>
      <c r="BI106" s="102">
        <v>8.8</v>
      </c>
      <c r="BJ106" s="102">
        <v>17.6</v>
      </c>
      <c r="BK106" s="102">
        <v>15</v>
      </c>
      <c r="BL106" s="102">
        <v>14</v>
      </c>
      <c r="BM106" s="102">
        <v>29</v>
      </c>
      <c r="BN106" s="102">
        <v>9</v>
      </c>
      <c r="BO106" s="102">
        <v>7.6</v>
      </c>
      <c r="BP106" s="102">
        <v>7.6</v>
      </c>
      <c r="BQ106" s="102">
        <v>16</v>
      </c>
      <c r="BR106" s="102">
        <v>16</v>
      </c>
      <c r="BS106" s="102">
        <v>32</v>
      </c>
      <c r="BT106" s="102">
        <v>48</v>
      </c>
      <c r="BU106" s="102">
        <v>16</v>
      </c>
      <c r="BV106" s="102">
        <v>16</v>
      </c>
      <c r="BW106" s="102">
        <v>16</v>
      </c>
      <c r="BX106" s="102">
        <v>16</v>
      </c>
      <c r="BY106" s="102">
        <v>32</v>
      </c>
      <c r="BZ106" s="102">
        <v>48</v>
      </c>
      <c r="CA106" s="102">
        <v>16</v>
      </c>
      <c r="CB106" s="102">
        <v>16</v>
      </c>
      <c r="CC106" s="102">
        <v>16</v>
      </c>
      <c r="CD106" s="102">
        <v>15</v>
      </c>
      <c r="CE106" s="102">
        <v>31</v>
      </c>
      <c r="CF106" s="102">
        <v>48</v>
      </c>
      <c r="CG106" s="102">
        <v>15.8</v>
      </c>
      <c r="CH106" s="102">
        <v>15.8</v>
      </c>
      <c r="CI106" s="99">
        <v>243.46666666666664</v>
      </c>
      <c r="CJ106" s="99">
        <v>8.695238095238095</v>
      </c>
      <c r="CK106" s="103">
        <f t="shared" si="1"/>
        <v>144</v>
      </c>
    </row>
    <row r="107" spans="3:89" ht="5.25">
      <c r="C107" s="103">
        <v>99</v>
      </c>
      <c r="D107" s="113" t="s">
        <v>50</v>
      </c>
      <c r="E107" s="102">
        <v>18</v>
      </c>
      <c r="F107" s="102">
        <v>13</v>
      </c>
      <c r="G107" s="102">
        <v>13</v>
      </c>
      <c r="H107" s="102">
        <v>29.333333333333332</v>
      </c>
      <c r="I107" s="102">
        <v>49.5</v>
      </c>
      <c r="J107" s="102">
        <v>15.766666666666666</v>
      </c>
      <c r="K107" s="102">
        <v>78.83333333333333</v>
      </c>
      <c r="L107" s="102">
        <v>18</v>
      </c>
      <c r="M107" s="102">
        <v>20</v>
      </c>
      <c r="N107" s="102">
        <v>20</v>
      </c>
      <c r="O107" s="102">
        <v>38.666666666666664</v>
      </c>
      <c r="P107" s="102">
        <v>52.5</v>
      </c>
      <c r="Q107" s="102">
        <v>18.23333333333333</v>
      </c>
      <c r="R107" s="102">
        <v>54.69999999999999</v>
      </c>
      <c r="S107" s="102">
        <v>18</v>
      </c>
      <c r="T107" s="102">
        <v>16</v>
      </c>
      <c r="U107" s="102">
        <v>13</v>
      </c>
      <c r="V107" s="102">
        <v>31.333333333333332</v>
      </c>
      <c r="W107" s="102">
        <v>49.5</v>
      </c>
      <c r="X107" s="102">
        <v>16.166666666666664</v>
      </c>
      <c r="Y107" s="102">
        <v>32.33333333333333</v>
      </c>
      <c r="Z107" s="102">
        <v>17</v>
      </c>
      <c r="AA107" s="102">
        <v>15</v>
      </c>
      <c r="AB107" s="102">
        <v>32</v>
      </c>
      <c r="AC107" s="102">
        <v>57</v>
      </c>
      <c r="AD107" s="102">
        <v>17.8</v>
      </c>
      <c r="AE107" s="102">
        <v>35.6</v>
      </c>
      <c r="AF107" s="102">
        <v>18</v>
      </c>
      <c r="AG107" s="102">
        <v>20</v>
      </c>
      <c r="AH107" s="102">
        <v>38</v>
      </c>
      <c r="AI107" s="102">
        <v>60</v>
      </c>
      <c r="AJ107" s="102">
        <v>19.6</v>
      </c>
      <c r="AK107" s="102">
        <v>19.6</v>
      </c>
      <c r="AL107" s="102">
        <v>20</v>
      </c>
      <c r="AM107" s="102">
        <v>20</v>
      </c>
      <c r="AN107" s="102">
        <v>40</v>
      </c>
      <c r="AO107" s="102">
        <v>57</v>
      </c>
      <c r="AP107" s="102">
        <v>19.4</v>
      </c>
      <c r="AQ107" s="102">
        <v>58.199999999999996</v>
      </c>
      <c r="AR107" s="102">
        <v>18</v>
      </c>
      <c r="AS107" s="102">
        <v>15</v>
      </c>
      <c r="AT107" s="102">
        <v>16</v>
      </c>
      <c r="AU107" s="102">
        <v>32.666666666666664</v>
      </c>
      <c r="AV107" s="102">
        <v>59</v>
      </c>
      <c r="AW107" s="102">
        <v>18.333333333333332</v>
      </c>
      <c r="AX107" s="102">
        <v>73.33333333333333</v>
      </c>
      <c r="AY107" s="102">
        <v>19</v>
      </c>
      <c r="AZ107" s="102">
        <v>18</v>
      </c>
      <c r="BA107" s="102">
        <v>37</v>
      </c>
      <c r="BB107" s="102">
        <v>57</v>
      </c>
      <c r="BC107" s="102">
        <v>18.8</v>
      </c>
      <c r="BD107" s="102">
        <v>37.6</v>
      </c>
      <c r="BE107" s="102">
        <v>12</v>
      </c>
      <c r="BF107" s="102">
        <v>12</v>
      </c>
      <c r="BG107" s="102">
        <v>24</v>
      </c>
      <c r="BH107" s="102">
        <v>30</v>
      </c>
      <c r="BI107" s="102">
        <v>10.8</v>
      </c>
      <c r="BJ107" s="102">
        <v>21.6</v>
      </c>
      <c r="BK107" s="102">
        <v>20</v>
      </c>
      <c r="BL107" s="102">
        <v>20</v>
      </c>
      <c r="BM107" s="102">
        <v>40</v>
      </c>
      <c r="BN107" s="102">
        <v>60</v>
      </c>
      <c r="BO107" s="102">
        <v>20</v>
      </c>
      <c r="BP107" s="102">
        <v>20</v>
      </c>
      <c r="BQ107" s="102">
        <v>19</v>
      </c>
      <c r="BR107" s="102">
        <v>19</v>
      </c>
      <c r="BS107" s="102">
        <v>38</v>
      </c>
      <c r="BT107" s="102">
        <v>57</v>
      </c>
      <c r="BU107" s="102">
        <v>19</v>
      </c>
      <c r="BV107" s="102">
        <v>19</v>
      </c>
      <c r="BW107" s="102">
        <v>20</v>
      </c>
      <c r="BX107" s="102">
        <v>20</v>
      </c>
      <c r="BY107" s="102">
        <v>40</v>
      </c>
      <c r="BZ107" s="102">
        <v>60</v>
      </c>
      <c r="CA107" s="102">
        <v>20</v>
      </c>
      <c r="CB107" s="102">
        <v>20</v>
      </c>
      <c r="CC107" s="102">
        <v>18</v>
      </c>
      <c r="CD107" s="102">
        <v>16</v>
      </c>
      <c r="CE107" s="102">
        <v>34</v>
      </c>
      <c r="CF107" s="102">
        <v>51</v>
      </c>
      <c r="CG107" s="102">
        <v>17</v>
      </c>
      <c r="CH107" s="102">
        <v>17</v>
      </c>
      <c r="CI107" s="99">
        <v>487.79999999999995</v>
      </c>
      <c r="CJ107" s="99">
        <v>17.42142857142857</v>
      </c>
      <c r="CK107" s="103">
        <f t="shared" si="1"/>
        <v>3</v>
      </c>
    </row>
    <row r="108" spans="3:89" ht="5.25">
      <c r="C108" s="103">
        <v>100</v>
      </c>
      <c r="D108" s="113" t="s">
        <v>168</v>
      </c>
      <c r="E108" s="102">
        <v>13</v>
      </c>
      <c r="F108" s="102">
        <v>9.5</v>
      </c>
      <c r="G108" s="102">
        <v>9.5</v>
      </c>
      <c r="H108" s="102">
        <v>21.333333333333332</v>
      </c>
      <c r="I108" s="102">
        <v>28.5</v>
      </c>
      <c r="J108" s="102">
        <v>9.966666666666665</v>
      </c>
      <c r="K108" s="102">
        <v>49.83333333333333</v>
      </c>
      <c r="L108" s="102">
        <v>10</v>
      </c>
      <c r="M108" s="102">
        <v>10</v>
      </c>
      <c r="N108" s="102">
        <v>10</v>
      </c>
      <c r="O108" s="102">
        <v>20</v>
      </c>
      <c r="P108" s="102">
        <v>13.5</v>
      </c>
      <c r="Q108" s="102">
        <v>6.7</v>
      </c>
      <c r="R108" s="102">
        <v>20.1</v>
      </c>
      <c r="S108" s="102">
        <v>10</v>
      </c>
      <c r="T108" s="102"/>
      <c r="U108" s="102"/>
      <c r="V108" s="102">
        <v>6.666666666666667</v>
      </c>
      <c r="W108" s="102">
        <v>18</v>
      </c>
      <c r="X108" s="102">
        <v>4.933333333333334</v>
      </c>
      <c r="Y108" s="102">
        <v>9.866666666666667</v>
      </c>
      <c r="Z108" s="102">
        <v>12</v>
      </c>
      <c r="AA108" s="102">
        <v>8.5</v>
      </c>
      <c r="AB108" s="102">
        <v>20.5</v>
      </c>
      <c r="AC108" s="102">
        <v>25.5</v>
      </c>
      <c r="AD108" s="102">
        <v>9.2</v>
      </c>
      <c r="AE108" s="102">
        <v>18.4</v>
      </c>
      <c r="AF108" s="102">
        <v>15</v>
      </c>
      <c r="AG108" s="102">
        <v>16</v>
      </c>
      <c r="AH108" s="102">
        <v>31</v>
      </c>
      <c r="AI108" s="102">
        <v>15</v>
      </c>
      <c r="AJ108" s="102">
        <v>9.2</v>
      </c>
      <c r="AK108" s="102">
        <v>9.2</v>
      </c>
      <c r="AL108" s="102">
        <v>15</v>
      </c>
      <c r="AM108" s="102">
        <v>15</v>
      </c>
      <c r="AN108" s="102">
        <v>30</v>
      </c>
      <c r="AO108" s="102">
        <v>21</v>
      </c>
      <c r="AP108" s="102">
        <v>10.2</v>
      </c>
      <c r="AQ108" s="102">
        <v>30.599999999999998</v>
      </c>
      <c r="AR108" s="102">
        <v>8</v>
      </c>
      <c r="AS108" s="102">
        <v>5</v>
      </c>
      <c r="AT108" s="102">
        <v>10</v>
      </c>
      <c r="AU108" s="102">
        <v>15.333333333333334</v>
      </c>
      <c r="AV108" s="102">
        <v>6</v>
      </c>
      <c r="AW108" s="102">
        <v>4.2666666666666675</v>
      </c>
      <c r="AX108" s="102">
        <v>17.06666666666667</v>
      </c>
      <c r="AY108" s="102">
        <v>10</v>
      </c>
      <c r="AZ108" s="102">
        <v>10</v>
      </c>
      <c r="BA108" s="102">
        <v>20</v>
      </c>
      <c r="BB108" s="102">
        <v>45</v>
      </c>
      <c r="BC108" s="102">
        <v>13</v>
      </c>
      <c r="BD108" s="102">
        <v>26</v>
      </c>
      <c r="BE108" s="102">
        <v>16</v>
      </c>
      <c r="BF108" s="102">
        <v>14</v>
      </c>
      <c r="BG108" s="102">
        <v>30</v>
      </c>
      <c r="BH108" s="102">
        <v>39</v>
      </c>
      <c r="BI108" s="102">
        <v>13.8</v>
      </c>
      <c r="BJ108" s="102">
        <v>27.6</v>
      </c>
      <c r="BK108" s="102">
        <v>13</v>
      </c>
      <c r="BL108" s="102">
        <v>12</v>
      </c>
      <c r="BM108" s="102">
        <v>25</v>
      </c>
      <c r="BN108" s="102">
        <v>9</v>
      </c>
      <c r="BO108" s="102">
        <v>6.8</v>
      </c>
      <c r="BP108" s="102">
        <v>6.8</v>
      </c>
      <c r="BQ108" s="102">
        <v>18</v>
      </c>
      <c r="BR108" s="102">
        <v>18</v>
      </c>
      <c r="BS108" s="102">
        <v>36</v>
      </c>
      <c r="BT108" s="102">
        <v>54</v>
      </c>
      <c r="BU108" s="102">
        <v>18</v>
      </c>
      <c r="BV108" s="102">
        <v>18</v>
      </c>
      <c r="BW108" s="102">
        <v>18</v>
      </c>
      <c r="BX108" s="102">
        <v>18</v>
      </c>
      <c r="BY108" s="102">
        <v>36</v>
      </c>
      <c r="BZ108" s="102">
        <v>54</v>
      </c>
      <c r="CA108" s="102">
        <v>18</v>
      </c>
      <c r="CB108" s="102">
        <v>18</v>
      </c>
      <c r="CC108" s="102">
        <v>16</v>
      </c>
      <c r="CD108" s="102">
        <v>14</v>
      </c>
      <c r="CE108" s="102">
        <v>30</v>
      </c>
      <c r="CF108" s="102">
        <v>48</v>
      </c>
      <c r="CG108" s="102">
        <v>15.6</v>
      </c>
      <c r="CH108" s="102">
        <v>15.6</v>
      </c>
      <c r="CI108" s="99">
        <v>267.06666666666666</v>
      </c>
      <c r="CJ108" s="99">
        <v>9.538095238095238</v>
      </c>
      <c r="CK108" s="103">
        <f t="shared" si="1"/>
        <v>121</v>
      </c>
    </row>
    <row r="109" spans="3:89" ht="5.25">
      <c r="C109" s="103">
        <v>101</v>
      </c>
      <c r="D109" s="113" t="s">
        <v>73</v>
      </c>
      <c r="E109" s="102">
        <v>16</v>
      </c>
      <c r="F109" s="102">
        <v>10</v>
      </c>
      <c r="G109" s="102">
        <v>10</v>
      </c>
      <c r="H109" s="102">
        <v>24</v>
      </c>
      <c r="I109" s="102">
        <v>36</v>
      </c>
      <c r="J109" s="102">
        <v>12</v>
      </c>
      <c r="K109" s="102">
        <v>60</v>
      </c>
      <c r="L109" s="102">
        <v>16</v>
      </c>
      <c r="M109" s="102">
        <v>14</v>
      </c>
      <c r="N109" s="102">
        <v>14</v>
      </c>
      <c r="O109" s="102">
        <v>29.333333333333332</v>
      </c>
      <c r="P109" s="102">
        <v>36</v>
      </c>
      <c r="Q109" s="102">
        <v>13.066666666666666</v>
      </c>
      <c r="R109" s="102">
        <v>39.2</v>
      </c>
      <c r="S109" s="102">
        <v>15</v>
      </c>
      <c r="T109" s="102">
        <v>5.5</v>
      </c>
      <c r="U109" s="102">
        <v>10.5</v>
      </c>
      <c r="V109" s="102">
        <v>20.666666666666668</v>
      </c>
      <c r="W109" s="102">
        <v>48</v>
      </c>
      <c r="X109" s="102">
        <v>13.733333333333334</v>
      </c>
      <c r="Y109" s="102">
        <v>27.46666666666667</v>
      </c>
      <c r="Z109" s="102">
        <v>17</v>
      </c>
      <c r="AA109" s="102">
        <v>16</v>
      </c>
      <c r="AB109" s="102">
        <v>33</v>
      </c>
      <c r="AC109" s="102">
        <v>54</v>
      </c>
      <c r="AD109" s="102">
        <v>17.4</v>
      </c>
      <c r="AE109" s="102">
        <v>34.8</v>
      </c>
      <c r="AF109" s="102">
        <v>19</v>
      </c>
      <c r="AG109" s="102">
        <v>20</v>
      </c>
      <c r="AH109" s="102">
        <v>39</v>
      </c>
      <c r="AI109" s="102">
        <v>48</v>
      </c>
      <c r="AJ109" s="102">
        <v>17.4</v>
      </c>
      <c r="AK109" s="102">
        <v>17.4</v>
      </c>
      <c r="AL109" s="102">
        <v>20</v>
      </c>
      <c r="AM109" s="102">
        <v>20</v>
      </c>
      <c r="AN109" s="102">
        <v>40</v>
      </c>
      <c r="AO109" s="102">
        <v>39</v>
      </c>
      <c r="AP109" s="102">
        <v>15.8</v>
      </c>
      <c r="AQ109" s="102">
        <v>47.400000000000006</v>
      </c>
      <c r="AR109" s="102">
        <v>14</v>
      </c>
      <c r="AS109" s="102">
        <v>13</v>
      </c>
      <c r="AT109" s="102">
        <v>15</v>
      </c>
      <c r="AU109" s="102">
        <v>28</v>
      </c>
      <c r="AV109" s="102">
        <v>22</v>
      </c>
      <c r="AW109" s="102">
        <v>10</v>
      </c>
      <c r="AX109" s="102">
        <v>40</v>
      </c>
      <c r="AY109" s="102">
        <v>17</v>
      </c>
      <c r="AZ109" s="102">
        <v>17.5</v>
      </c>
      <c r="BA109" s="102">
        <v>34.5</v>
      </c>
      <c r="BB109" s="102">
        <v>51</v>
      </c>
      <c r="BC109" s="102">
        <v>17.1</v>
      </c>
      <c r="BD109" s="102">
        <v>34.2</v>
      </c>
      <c r="BE109" s="102">
        <v>12</v>
      </c>
      <c r="BF109" s="102">
        <v>11</v>
      </c>
      <c r="BG109" s="102">
        <v>23</v>
      </c>
      <c r="BH109" s="102">
        <v>27</v>
      </c>
      <c r="BI109" s="102">
        <v>10</v>
      </c>
      <c r="BJ109" s="102">
        <v>20</v>
      </c>
      <c r="BK109" s="102">
        <v>18</v>
      </c>
      <c r="BL109" s="102">
        <v>18</v>
      </c>
      <c r="BM109" s="102">
        <v>36</v>
      </c>
      <c r="BN109" s="102">
        <v>54</v>
      </c>
      <c r="BO109" s="102">
        <v>18</v>
      </c>
      <c r="BP109" s="102">
        <v>18</v>
      </c>
      <c r="BQ109" s="102">
        <v>20</v>
      </c>
      <c r="BR109" s="102">
        <v>20</v>
      </c>
      <c r="BS109" s="102">
        <v>40</v>
      </c>
      <c r="BT109" s="102">
        <v>60</v>
      </c>
      <c r="BU109" s="102">
        <v>20</v>
      </c>
      <c r="BV109" s="102">
        <v>20</v>
      </c>
      <c r="BW109" s="102">
        <v>18</v>
      </c>
      <c r="BX109" s="102">
        <v>18</v>
      </c>
      <c r="BY109" s="102">
        <v>36</v>
      </c>
      <c r="BZ109" s="102">
        <v>54</v>
      </c>
      <c r="CA109" s="102">
        <v>18</v>
      </c>
      <c r="CB109" s="102">
        <v>18</v>
      </c>
      <c r="CC109" s="102">
        <v>18</v>
      </c>
      <c r="CD109" s="102">
        <v>16</v>
      </c>
      <c r="CE109" s="102">
        <v>34</v>
      </c>
      <c r="CF109" s="102">
        <v>48</v>
      </c>
      <c r="CG109" s="102">
        <v>16.4</v>
      </c>
      <c r="CH109" s="102">
        <v>16.4</v>
      </c>
      <c r="CI109" s="99">
        <v>392.8666666666666</v>
      </c>
      <c r="CJ109" s="99">
        <v>14.03095238095238</v>
      </c>
      <c r="CK109" s="103">
        <f t="shared" si="1"/>
        <v>26</v>
      </c>
    </row>
    <row r="110" spans="3:89" ht="5.25">
      <c r="C110" s="103">
        <v>102</v>
      </c>
      <c r="D110" s="113" t="s">
        <v>52</v>
      </c>
      <c r="E110" s="102">
        <v>18</v>
      </c>
      <c r="F110" s="102">
        <v>15.5</v>
      </c>
      <c r="G110" s="102">
        <v>16</v>
      </c>
      <c r="H110" s="102">
        <v>33</v>
      </c>
      <c r="I110" s="102">
        <v>54</v>
      </c>
      <c r="J110" s="102">
        <v>17.4</v>
      </c>
      <c r="K110" s="102">
        <v>87</v>
      </c>
      <c r="L110" s="102">
        <v>18</v>
      </c>
      <c r="M110" s="102">
        <v>20</v>
      </c>
      <c r="N110" s="102">
        <v>18</v>
      </c>
      <c r="O110" s="102">
        <v>37.333333333333336</v>
      </c>
      <c r="P110" s="102">
        <v>36</v>
      </c>
      <c r="Q110" s="102">
        <v>14.666666666666668</v>
      </c>
      <c r="R110" s="102">
        <v>44</v>
      </c>
      <c r="S110" s="102">
        <v>17</v>
      </c>
      <c r="T110" s="102">
        <v>18.5</v>
      </c>
      <c r="U110" s="102">
        <v>10.5</v>
      </c>
      <c r="V110" s="102">
        <v>30.666666666666668</v>
      </c>
      <c r="W110" s="102">
        <v>39</v>
      </c>
      <c r="X110" s="102">
        <v>13.933333333333334</v>
      </c>
      <c r="Y110" s="102">
        <v>27.866666666666667</v>
      </c>
      <c r="Z110" s="102">
        <v>18</v>
      </c>
      <c r="AA110" s="102">
        <v>20</v>
      </c>
      <c r="AB110" s="102">
        <v>38</v>
      </c>
      <c r="AC110" s="102">
        <v>58.5</v>
      </c>
      <c r="AD110" s="102">
        <v>19.3</v>
      </c>
      <c r="AE110" s="102">
        <v>38.6</v>
      </c>
      <c r="AF110" s="102">
        <v>19</v>
      </c>
      <c r="AG110" s="102">
        <v>20</v>
      </c>
      <c r="AH110" s="102">
        <v>39</v>
      </c>
      <c r="AI110" s="102">
        <v>60</v>
      </c>
      <c r="AJ110" s="102">
        <v>19.8</v>
      </c>
      <c r="AK110" s="102">
        <v>19.8</v>
      </c>
      <c r="AL110" s="102">
        <v>20</v>
      </c>
      <c r="AM110" s="102">
        <v>20</v>
      </c>
      <c r="AN110" s="102">
        <v>40</v>
      </c>
      <c r="AO110" s="102">
        <v>39</v>
      </c>
      <c r="AP110" s="102">
        <v>15.8</v>
      </c>
      <c r="AQ110" s="102">
        <v>47.400000000000006</v>
      </c>
      <c r="AR110" s="102">
        <v>18</v>
      </c>
      <c r="AS110" s="102">
        <v>19</v>
      </c>
      <c r="AT110" s="102">
        <v>15</v>
      </c>
      <c r="AU110" s="102">
        <v>34.666666666666664</v>
      </c>
      <c r="AV110" s="102">
        <v>60</v>
      </c>
      <c r="AW110" s="102">
        <v>18.93333333333333</v>
      </c>
      <c r="AX110" s="102">
        <v>75.73333333333332</v>
      </c>
      <c r="AY110" s="102">
        <v>17</v>
      </c>
      <c r="AZ110" s="102">
        <v>16</v>
      </c>
      <c r="BA110" s="102">
        <v>33</v>
      </c>
      <c r="BB110" s="102">
        <v>46.5</v>
      </c>
      <c r="BC110" s="102">
        <v>15.9</v>
      </c>
      <c r="BD110" s="102">
        <v>31.8</v>
      </c>
      <c r="BE110" s="102">
        <v>12</v>
      </c>
      <c r="BF110" s="102">
        <v>11</v>
      </c>
      <c r="BG110" s="102">
        <v>23</v>
      </c>
      <c r="BH110" s="102">
        <v>27</v>
      </c>
      <c r="BI110" s="102">
        <v>10</v>
      </c>
      <c r="BJ110" s="102">
        <v>20</v>
      </c>
      <c r="BK110" s="102">
        <v>20</v>
      </c>
      <c r="BL110" s="102">
        <v>20</v>
      </c>
      <c r="BM110" s="102">
        <v>40</v>
      </c>
      <c r="BN110" s="102">
        <v>60</v>
      </c>
      <c r="BO110" s="102">
        <v>20</v>
      </c>
      <c r="BP110" s="102">
        <v>20</v>
      </c>
      <c r="BQ110" s="102">
        <v>19</v>
      </c>
      <c r="BR110" s="102">
        <v>19</v>
      </c>
      <c r="BS110" s="102">
        <v>38</v>
      </c>
      <c r="BT110" s="102">
        <v>57</v>
      </c>
      <c r="BU110" s="102">
        <v>19</v>
      </c>
      <c r="BV110" s="102">
        <v>19</v>
      </c>
      <c r="BW110" s="102">
        <v>20</v>
      </c>
      <c r="BX110" s="102">
        <v>20</v>
      </c>
      <c r="BY110" s="102">
        <v>40</v>
      </c>
      <c r="BZ110" s="102">
        <v>60</v>
      </c>
      <c r="CA110" s="102">
        <v>20</v>
      </c>
      <c r="CB110" s="102">
        <v>20</v>
      </c>
      <c r="CC110" s="102">
        <v>18</v>
      </c>
      <c r="CD110" s="102">
        <v>18</v>
      </c>
      <c r="CE110" s="102">
        <v>36</v>
      </c>
      <c r="CF110" s="102">
        <v>54</v>
      </c>
      <c r="CG110" s="102">
        <v>18</v>
      </c>
      <c r="CH110" s="102">
        <v>18</v>
      </c>
      <c r="CI110" s="99">
        <v>469.2</v>
      </c>
      <c r="CJ110" s="99">
        <v>16.757142857142856</v>
      </c>
      <c r="CK110" s="103">
        <f t="shared" si="1"/>
        <v>5</v>
      </c>
    </row>
    <row r="111" spans="3:89" ht="5.25">
      <c r="C111" s="103">
        <v>103</v>
      </c>
      <c r="D111" s="113" t="s">
        <v>184</v>
      </c>
      <c r="E111" s="102">
        <v>9</v>
      </c>
      <c r="F111" s="102">
        <v>15</v>
      </c>
      <c r="G111" s="102">
        <v>6</v>
      </c>
      <c r="H111" s="102">
        <v>20</v>
      </c>
      <c r="I111" s="102">
        <v>33</v>
      </c>
      <c r="J111" s="102">
        <v>10.6</v>
      </c>
      <c r="K111" s="102">
        <v>53</v>
      </c>
      <c r="L111" s="102">
        <v>10</v>
      </c>
      <c r="M111" s="102">
        <v>8</v>
      </c>
      <c r="N111" s="102">
        <v>7</v>
      </c>
      <c r="O111" s="102">
        <v>16.666666666666668</v>
      </c>
      <c r="P111" s="102">
        <v>6</v>
      </c>
      <c r="Q111" s="102">
        <v>4.533333333333333</v>
      </c>
      <c r="R111" s="102">
        <v>13.6</v>
      </c>
      <c r="S111" s="102">
        <v>14</v>
      </c>
      <c r="T111" s="102">
        <v>5.5</v>
      </c>
      <c r="U111" s="102">
        <v>7.5</v>
      </c>
      <c r="V111" s="102">
        <v>18</v>
      </c>
      <c r="W111" s="102">
        <v>12</v>
      </c>
      <c r="X111" s="102">
        <v>6</v>
      </c>
      <c r="Y111" s="102">
        <v>12</v>
      </c>
      <c r="Z111" s="102">
        <v>13</v>
      </c>
      <c r="AA111" s="102">
        <v>9</v>
      </c>
      <c r="AB111" s="102">
        <v>22</v>
      </c>
      <c r="AC111" s="102">
        <v>27</v>
      </c>
      <c r="AD111" s="102">
        <v>9.8</v>
      </c>
      <c r="AE111" s="102">
        <v>19.6</v>
      </c>
      <c r="AF111" s="102">
        <v>12</v>
      </c>
      <c r="AG111" s="102">
        <v>14</v>
      </c>
      <c r="AH111" s="102">
        <v>26</v>
      </c>
      <c r="AI111" s="102">
        <v>12</v>
      </c>
      <c r="AJ111" s="102">
        <v>7.6</v>
      </c>
      <c r="AK111" s="102">
        <v>7.6</v>
      </c>
      <c r="AL111" s="102">
        <v>13</v>
      </c>
      <c r="AM111" s="102">
        <v>13</v>
      </c>
      <c r="AN111" s="102">
        <v>26</v>
      </c>
      <c r="AO111" s="102">
        <v>15</v>
      </c>
      <c r="AP111" s="102">
        <v>8.2</v>
      </c>
      <c r="AQ111" s="102">
        <v>24.599999999999998</v>
      </c>
      <c r="AR111" s="102">
        <v>9</v>
      </c>
      <c r="AS111" s="102">
        <v>8</v>
      </c>
      <c r="AT111" s="102">
        <v>10</v>
      </c>
      <c r="AU111" s="102">
        <v>18</v>
      </c>
      <c r="AV111" s="102">
        <v>9</v>
      </c>
      <c r="AW111" s="102">
        <v>5.4</v>
      </c>
      <c r="AX111" s="102">
        <v>21.6</v>
      </c>
      <c r="AY111" s="102">
        <v>10</v>
      </c>
      <c r="AZ111" s="102">
        <v>10.5</v>
      </c>
      <c r="BA111" s="102">
        <v>20.5</v>
      </c>
      <c r="BB111" s="102">
        <v>27</v>
      </c>
      <c r="BC111" s="102">
        <v>9.5</v>
      </c>
      <c r="BD111" s="102">
        <v>19</v>
      </c>
      <c r="BE111" s="102">
        <v>12</v>
      </c>
      <c r="BF111" s="102">
        <v>12</v>
      </c>
      <c r="BG111" s="102">
        <v>24</v>
      </c>
      <c r="BH111" s="102">
        <v>30</v>
      </c>
      <c r="BI111" s="102">
        <v>10.8</v>
      </c>
      <c r="BJ111" s="102">
        <v>21.6</v>
      </c>
      <c r="BK111" s="102">
        <v>15</v>
      </c>
      <c r="BL111" s="102">
        <v>14</v>
      </c>
      <c r="BM111" s="102">
        <v>29</v>
      </c>
      <c r="BN111" s="102">
        <v>21</v>
      </c>
      <c r="BO111" s="102">
        <v>10</v>
      </c>
      <c r="BP111" s="102">
        <v>10</v>
      </c>
      <c r="BQ111" s="102">
        <v>14</v>
      </c>
      <c r="BR111" s="102">
        <v>14</v>
      </c>
      <c r="BS111" s="102">
        <v>28</v>
      </c>
      <c r="BT111" s="102">
        <v>42</v>
      </c>
      <c r="BU111" s="102">
        <v>14</v>
      </c>
      <c r="BV111" s="102">
        <v>14</v>
      </c>
      <c r="BW111" s="102">
        <v>18</v>
      </c>
      <c r="BX111" s="102">
        <v>20</v>
      </c>
      <c r="BY111" s="102">
        <v>38</v>
      </c>
      <c r="BZ111" s="102">
        <v>57</v>
      </c>
      <c r="CA111" s="102">
        <v>19</v>
      </c>
      <c r="CB111" s="102">
        <v>19</v>
      </c>
      <c r="CC111" s="102">
        <v>18</v>
      </c>
      <c r="CD111" s="102">
        <v>18</v>
      </c>
      <c r="CE111" s="102">
        <v>36</v>
      </c>
      <c r="CF111" s="102">
        <v>51</v>
      </c>
      <c r="CG111" s="102">
        <v>17.4</v>
      </c>
      <c r="CH111" s="102">
        <v>17.4</v>
      </c>
      <c r="CI111" s="100">
        <v>252.99999999999997</v>
      </c>
      <c r="CJ111" s="100">
        <v>9.035714285714285</v>
      </c>
      <c r="CK111" s="103">
        <f t="shared" si="1"/>
        <v>137</v>
      </c>
    </row>
    <row r="112" spans="3:89" ht="5.25">
      <c r="C112" s="103">
        <v>104</v>
      </c>
      <c r="D112" s="113" t="s">
        <v>164</v>
      </c>
      <c r="E112" s="102">
        <v>13</v>
      </c>
      <c r="F112" s="102">
        <v>12</v>
      </c>
      <c r="G112" s="102">
        <v>4</v>
      </c>
      <c r="H112" s="102">
        <v>19.333333333333332</v>
      </c>
      <c r="I112" s="102">
        <v>30</v>
      </c>
      <c r="J112" s="102">
        <v>9.866666666666665</v>
      </c>
      <c r="K112" s="102">
        <v>49.33333333333333</v>
      </c>
      <c r="L112" s="102">
        <v>8</v>
      </c>
      <c r="M112" s="102">
        <v>8</v>
      </c>
      <c r="N112" s="102">
        <v>8</v>
      </c>
      <c r="O112" s="102">
        <v>16</v>
      </c>
      <c r="P112" s="102">
        <v>21</v>
      </c>
      <c r="Q112" s="102">
        <v>7.4</v>
      </c>
      <c r="R112" s="102">
        <v>22.200000000000003</v>
      </c>
      <c r="S112" s="102">
        <v>13</v>
      </c>
      <c r="T112" s="102">
        <v>9.5</v>
      </c>
      <c r="U112" s="102">
        <v>5</v>
      </c>
      <c r="V112" s="102">
        <v>18.333333333333332</v>
      </c>
      <c r="W112" s="102">
        <v>37.5</v>
      </c>
      <c r="X112" s="102">
        <v>11.166666666666666</v>
      </c>
      <c r="Y112" s="102">
        <v>22.333333333333332</v>
      </c>
      <c r="Z112" s="102">
        <v>13</v>
      </c>
      <c r="AA112" s="102">
        <v>7</v>
      </c>
      <c r="AB112" s="102">
        <v>20</v>
      </c>
      <c r="AC112" s="102">
        <v>36</v>
      </c>
      <c r="AD112" s="102">
        <v>11.2</v>
      </c>
      <c r="AE112" s="102">
        <v>22.4</v>
      </c>
      <c r="AF112" s="102">
        <v>15</v>
      </c>
      <c r="AG112" s="102">
        <v>16</v>
      </c>
      <c r="AH112" s="102">
        <v>31</v>
      </c>
      <c r="AI112" s="102">
        <v>30</v>
      </c>
      <c r="AJ112" s="102">
        <v>12.2</v>
      </c>
      <c r="AK112" s="102">
        <v>12.2</v>
      </c>
      <c r="AL112" s="102">
        <v>16</v>
      </c>
      <c r="AM112" s="102">
        <v>16</v>
      </c>
      <c r="AN112" s="102">
        <v>32</v>
      </c>
      <c r="AO112" s="102">
        <v>6</v>
      </c>
      <c r="AP112" s="102">
        <v>7.6</v>
      </c>
      <c r="AQ112" s="102">
        <v>22.799999999999997</v>
      </c>
      <c r="AR112" s="102">
        <v>12</v>
      </c>
      <c r="AS112" s="102">
        <v>10</v>
      </c>
      <c r="AT112" s="102">
        <v>10</v>
      </c>
      <c r="AU112" s="102">
        <v>21.333333333333332</v>
      </c>
      <c r="AV112" s="102">
        <v>1</v>
      </c>
      <c r="AW112" s="102">
        <v>4.466666666666667</v>
      </c>
      <c r="AX112" s="102">
        <v>17.866666666666667</v>
      </c>
      <c r="AY112" s="102">
        <v>12</v>
      </c>
      <c r="AZ112" s="102">
        <v>15</v>
      </c>
      <c r="BA112" s="102">
        <v>27</v>
      </c>
      <c r="BB112" s="102">
        <v>30</v>
      </c>
      <c r="BC112" s="102">
        <v>11.4</v>
      </c>
      <c r="BD112" s="102">
        <v>22.8</v>
      </c>
      <c r="BE112" s="102">
        <v>11</v>
      </c>
      <c r="BF112" s="102">
        <v>11</v>
      </c>
      <c r="BG112" s="102">
        <v>22</v>
      </c>
      <c r="BH112" s="102">
        <v>24</v>
      </c>
      <c r="BI112" s="102">
        <v>9.2</v>
      </c>
      <c r="BJ112" s="102">
        <v>18.4</v>
      </c>
      <c r="BK112" s="102">
        <v>15</v>
      </c>
      <c r="BL112" s="102">
        <v>14</v>
      </c>
      <c r="BM112" s="102">
        <v>29</v>
      </c>
      <c r="BN112" s="102">
        <v>27</v>
      </c>
      <c r="BO112" s="102">
        <v>11.2</v>
      </c>
      <c r="BP112" s="102">
        <v>11.2</v>
      </c>
      <c r="BQ112" s="102">
        <v>14</v>
      </c>
      <c r="BR112" s="102">
        <v>14</v>
      </c>
      <c r="BS112" s="102">
        <v>28</v>
      </c>
      <c r="BT112" s="102">
        <v>42</v>
      </c>
      <c r="BU112" s="102">
        <v>14</v>
      </c>
      <c r="BV112" s="102">
        <v>14</v>
      </c>
      <c r="BW112" s="102">
        <v>20</v>
      </c>
      <c r="BX112" s="102">
        <v>16</v>
      </c>
      <c r="BY112" s="102">
        <v>36</v>
      </c>
      <c r="BZ112" s="102">
        <v>54</v>
      </c>
      <c r="CA112" s="102">
        <v>18</v>
      </c>
      <c r="CB112" s="102">
        <v>18</v>
      </c>
      <c r="CC112" s="102">
        <v>18</v>
      </c>
      <c r="CD112" s="102">
        <v>18</v>
      </c>
      <c r="CE112" s="102">
        <v>36</v>
      </c>
      <c r="CF112" s="102">
        <v>54</v>
      </c>
      <c r="CG112" s="102">
        <v>18</v>
      </c>
      <c r="CH112" s="102">
        <v>18</v>
      </c>
      <c r="CI112" s="99">
        <v>271.53333333333336</v>
      </c>
      <c r="CJ112" s="99">
        <v>9.697619047619048</v>
      </c>
      <c r="CK112" s="103">
        <f t="shared" si="1"/>
        <v>117</v>
      </c>
    </row>
    <row r="113" spans="3:89" ht="5.25">
      <c r="C113" s="103">
        <v>105</v>
      </c>
      <c r="D113" s="113" t="s">
        <v>91</v>
      </c>
      <c r="E113" s="102">
        <v>17</v>
      </c>
      <c r="F113" s="102">
        <v>13</v>
      </c>
      <c r="G113" s="102">
        <v>13</v>
      </c>
      <c r="H113" s="102">
        <v>28.666666666666668</v>
      </c>
      <c r="I113" s="102">
        <v>40.5</v>
      </c>
      <c r="J113" s="102">
        <v>13.833333333333334</v>
      </c>
      <c r="K113" s="102">
        <v>69.16666666666667</v>
      </c>
      <c r="L113" s="102">
        <v>16</v>
      </c>
      <c r="M113" s="102">
        <v>14</v>
      </c>
      <c r="N113" s="102">
        <v>13</v>
      </c>
      <c r="O113" s="102">
        <v>28.666666666666668</v>
      </c>
      <c r="P113" s="102">
        <v>10.5</v>
      </c>
      <c r="Q113" s="102">
        <v>7.833333333333334</v>
      </c>
      <c r="R113" s="102">
        <v>23.5</v>
      </c>
      <c r="S113" s="102">
        <v>15</v>
      </c>
      <c r="T113" s="102">
        <v>9</v>
      </c>
      <c r="U113" s="102">
        <v>9</v>
      </c>
      <c r="V113" s="102">
        <v>22</v>
      </c>
      <c r="W113" s="102">
        <v>30</v>
      </c>
      <c r="X113" s="102">
        <v>10.4</v>
      </c>
      <c r="Y113" s="102">
        <v>20.8</v>
      </c>
      <c r="Z113" s="102">
        <v>15</v>
      </c>
      <c r="AA113" s="102">
        <v>14</v>
      </c>
      <c r="AB113" s="102">
        <v>29</v>
      </c>
      <c r="AC113" s="102">
        <v>45</v>
      </c>
      <c r="AD113" s="102">
        <v>14.8</v>
      </c>
      <c r="AE113" s="102">
        <v>29.6</v>
      </c>
      <c r="AF113" s="102">
        <v>18</v>
      </c>
      <c r="AG113" s="102">
        <v>20</v>
      </c>
      <c r="AH113" s="102">
        <v>38</v>
      </c>
      <c r="AI113" s="102">
        <v>57</v>
      </c>
      <c r="AJ113" s="102">
        <v>19</v>
      </c>
      <c r="AK113" s="102">
        <v>19</v>
      </c>
      <c r="AL113" s="102">
        <v>19</v>
      </c>
      <c r="AM113" s="102">
        <v>19</v>
      </c>
      <c r="AN113" s="102">
        <v>38</v>
      </c>
      <c r="AO113" s="102">
        <v>15</v>
      </c>
      <c r="AP113" s="102">
        <v>10.6</v>
      </c>
      <c r="AQ113" s="102">
        <v>31.799999999999997</v>
      </c>
      <c r="AR113" s="102">
        <v>15</v>
      </c>
      <c r="AS113" s="102">
        <v>14</v>
      </c>
      <c r="AT113" s="102">
        <v>15</v>
      </c>
      <c r="AU113" s="102">
        <v>29.333333333333332</v>
      </c>
      <c r="AV113" s="102">
        <v>38</v>
      </c>
      <c r="AW113" s="102">
        <v>13.466666666666665</v>
      </c>
      <c r="AX113" s="102">
        <v>53.86666666666666</v>
      </c>
      <c r="AY113" s="102">
        <v>14</v>
      </c>
      <c r="AZ113" s="102">
        <v>12</v>
      </c>
      <c r="BA113" s="102">
        <v>26</v>
      </c>
      <c r="BB113" s="102">
        <v>34.5</v>
      </c>
      <c r="BC113" s="102">
        <v>12.1</v>
      </c>
      <c r="BD113" s="102">
        <v>24.2</v>
      </c>
      <c r="BE113" s="102">
        <v>11</v>
      </c>
      <c r="BF113" s="102">
        <v>10</v>
      </c>
      <c r="BG113" s="102">
        <v>21</v>
      </c>
      <c r="BH113" s="102">
        <v>15</v>
      </c>
      <c r="BI113" s="102">
        <v>7.2</v>
      </c>
      <c r="BJ113" s="102">
        <v>14.4</v>
      </c>
      <c r="BK113" s="102">
        <v>15</v>
      </c>
      <c r="BL113" s="102">
        <v>15</v>
      </c>
      <c r="BM113" s="102">
        <v>30</v>
      </c>
      <c r="BN113" s="102">
        <v>18</v>
      </c>
      <c r="BO113" s="102">
        <v>9.6</v>
      </c>
      <c r="BP113" s="102">
        <v>9.6</v>
      </c>
      <c r="BQ113" s="102">
        <v>19</v>
      </c>
      <c r="BR113" s="102">
        <v>19</v>
      </c>
      <c r="BS113" s="102">
        <v>38</v>
      </c>
      <c r="BT113" s="102">
        <v>57</v>
      </c>
      <c r="BU113" s="102">
        <v>19</v>
      </c>
      <c r="BV113" s="102">
        <v>19</v>
      </c>
      <c r="BW113" s="102">
        <v>18</v>
      </c>
      <c r="BX113" s="102">
        <v>18</v>
      </c>
      <c r="BY113" s="102">
        <v>36</v>
      </c>
      <c r="BZ113" s="102">
        <v>54</v>
      </c>
      <c r="CA113" s="102">
        <v>18</v>
      </c>
      <c r="CB113" s="102">
        <v>18</v>
      </c>
      <c r="CC113" s="102">
        <v>18</v>
      </c>
      <c r="CD113" s="102">
        <v>18</v>
      </c>
      <c r="CE113" s="102">
        <v>36</v>
      </c>
      <c r="CF113" s="102">
        <v>51</v>
      </c>
      <c r="CG113" s="102">
        <v>17.4</v>
      </c>
      <c r="CH113" s="102">
        <v>17.4</v>
      </c>
      <c r="CI113" s="99">
        <v>350.3333333333333</v>
      </c>
      <c r="CJ113" s="99">
        <v>12.511904761904761</v>
      </c>
      <c r="CK113" s="103">
        <f t="shared" si="1"/>
        <v>44</v>
      </c>
    </row>
    <row r="114" spans="3:89" ht="5.25">
      <c r="C114" s="103">
        <v>106</v>
      </c>
      <c r="D114" s="113" t="s">
        <v>162</v>
      </c>
      <c r="E114" s="102">
        <v>14</v>
      </c>
      <c r="F114" s="102">
        <v>7.5</v>
      </c>
      <c r="G114" s="102">
        <v>5</v>
      </c>
      <c r="H114" s="102">
        <v>17.666666666666668</v>
      </c>
      <c r="I114" s="102">
        <v>25.5</v>
      </c>
      <c r="J114" s="102">
        <v>8.633333333333335</v>
      </c>
      <c r="K114" s="102">
        <v>43.16666666666667</v>
      </c>
      <c r="L114" s="102">
        <v>10</v>
      </c>
      <c r="M114" s="102">
        <v>10</v>
      </c>
      <c r="N114" s="102">
        <v>10</v>
      </c>
      <c r="O114" s="102">
        <v>20</v>
      </c>
      <c r="P114" s="102">
        <v>3</v>
      </c>
      <c r="Q114" s="102">
        <v>4.6</v>
      </c>
      <c r="R114" s="102">
        <v>13.799999999999999</v>
      </c>
      <c r="S114" s="102">
        <v>15</v>
      </c>
      <c r="T114" s="102">
        <v>3</v>
      </c>
      <c r="U114" s="102">
        <v>4.5</v>
      </c>
      <c r="V114" s="102">
        <v>15</v>
      </c>
      <c r="W114" s="102">
        <v>30</v>
      </c>
      <c r="X114" s="102">
        <v>9</v>
      </c>
      <c r="Y114" s="102">
        <v>18</v>
      </c>
      <c r="Z114" s="102">
        <v>11</v>
      </c>
      <c r="AA114" s="102">
        <v>11</v>
      </c>
      <c r="AB114" s="102">
        <v>22</v>
      </c>
      <c r="AC114" s="102">
        <v>15</v>
      </c>
      <c r="AD114" s="102">
        <v>7.4</v>
      </c>
      <c r="AE114" s="102">
        <v>14.8</v>
      </c>
      <c r="AF114" s="102">
        <v>18</v>
      </c>
      <c r="AG114" s="102">
        <v>17</v>
      </c>
      <c r="AH114" s="102">
        <v>35</v>
      </c>
      <c r="AI114" s="102">
        <v>9</v>
      </c>
      <c r="AJ114" s="102">
        <v>8.8</v>
      </c>
      <c r="AK114" s="102">
        <v>8.8</v>
      </c>
      <c r="AL114" s="102">
        <v>15</v>
      </c>
      <c r="AM114" s="102">
        <v>15</v>
      </c>
      <c r="AN114" s="102">
        <v>30</v>
      </c>
      <c r="AO114" s="102">
        <v>30</v>
      </c>
      <c r="AP114" s="102">
        <v>12</v>
      </c>
      <c r="AQ114" s="102">
        <v>36</v>
      </c>
      <c r="AR114" s="102">
        <v>14</v>
      </c>
      <c r="AS114" s="102">
        <v>15</v>
      </c>
      <c r="AT114" s="102">
        <v>16</v>
      </c>
      <c r="AU114" s="102">
        <v>30</v>
      </c>
      <c r="AV114" s="102">
        <v>9</v>
      </c>
      <c r="AW114" s="102">
        <v>7.8</v>
      </c>
      <c r="AX114" s="102">
        <v>31.2</v>
      </c>
      <c r="AY114" s="102">
        <v>15</v>
      </c>
      <c r="AZ114" s="102">
        <v>14</v>
      </c>
      <c r="BA114" s="102">
        <v>29</v>
      </c>
      <c r="BB114" s="102">
        <v>33</v>
      </c>
      <c r="BC114" s="102">
        <v>12.4</v>
      </c>
      <c r="BD114" s="102">
        <v>24.8</v>
      </c>
      <c r="BE114" s="102">
        <v>15</v>
      </c>
      <c r="BF114" s="102">
        <v>15</v>
      </c>
      <c r="BG114" s="102">
        <v>30</v>
      </c>
      <c r="BH114" s="102">
        <v>27</v>
      </c>
      <c r="BI114" s="102">
        <v>11.4</v>
      </c>
      <c r="BJ114" s="102">
        <v>22.8</v>
      </c>
      <c r="BK114" s="102">
        <v>15</v>
      </c>
      <c r="BL114" s="102">
        <v>14</v>
      </c>
      <c r="BM114" s="102">
        <v>29</v>
      </c>
      <c r="BN114" s="102">
        <v>6</v>
      </c>
      <c r="BO114" s="102">
        <v>7</v>
      </c>
      <c r="BP114" s="102">
        <v>7</v>
      </c>
      <c r="BQ114" s="102">
        <v>16</v>
      </c>
      <c r="BR114" s="102">
        <v>16</v>
      </c>
      <c r="BS114" s="102">
        <v>32</v>
      </c>
      <c r="BT114" s="102">
        <v>48</v>
      </c>
      <c r="BU114" s="102">
        <v>16</v>
      </c>
      <c r="BV114" s="102">
        <v>16</v>
      </c>
      <c r="BW114" s="102">
        <v>20</v>
      </c>
      <c r="BX114" s="102">
        <v>20</v>
      </c>
      <c r="BY114" s="102">
        <v>40</v>
      </c>
      <c r="BZ114" s="102">
        <v>60</v>
      </c>
      <c r="CA114" s="102">
        <v>20</v>
      </c>
      <c r="CB114" s="102">
        <v>20</v>
      </c>
      <c r="CC114" s="102">
        <v>18</v>
      </c>
      <c r="CD114" s="102">
        <v>18</v>
      </c>
      <c r="CE114" s="102">
        <v>36</v>
      </c>
      <c r="CF114" s="102">
        <v>54</v>
      </c>
      <c r="CG114" s="102">
        <v>18</v>
      </c>
      <c r="CH114" s="102">
        <v>18</v>
      </c>
      <c r="CI114" s="99">
        <v>274.36666666666673</v>
      </c>
      <c r="CJ114" s="99">
        <v>9.798809523809526</v>
      </c>
      <c r="CK114" s="103">
        <f t="shared" si="1"/>
        <v>115</v>
      </c>
    </row>
    <row r="115" spans="3:89" ht="5.25">
      <c r="C115" s="103">
        <v>107</v>
      </c>
      <c r="D115" s="113" t="s">
        <v>142</v>
      </c>
      <c r="E115" s="102">
        <v>16</v>
      </c>
      <c r="F115" s="102">
        <v>12</v>
      </c>
      <c r="G115" s="102">
        <v>8</v>
      </c>
      <c r="H115" s="102">
        <v>24</v>
      </c>
      <c r="I115" s="102">
        <v>37.5</v>
      </c>
      <c r="J115" s="102">
        <v>12.3</v>
      </c>
      <c r="K115" s="102">
        <v>61.5</v>
      </c>
      <c r="L115" s="102">
        <v>12</v>
      </c>
      <c r="M115" s="102">
        <v>12</v>
      </c>
      <c r="N115" s="102">
        <v>12</v>
      </c>
      <c r="O115" s="102">
        <v>24</v>
      </c>
      <c r="P115" s="102">
        <v>3</v>
      </c>
      <c r="Q115" s="102">
        <v>5.4</v>
      </c>
      <c r="R115" s="102">
        <v>16.200000000000003</v>
      </c>
      <c r="S115" s="102">
        <v>13</v>
      </c>
      <c r="T115" s="102">
        <v>12</v>
      </c>
      <c r="U115" s="102">
        <v>7.5</v>
      </c>
      <c r="V115" s="102">
        <v>21.666666666666668</v>
      </c>
      <c r="W115" s="102">
        <v>25.5</v>
      </c>
      <c r="X115" s="102">
        <v>9.433333333333334</v>
      </c>
      <c r="Y115" s="102">
        <v>18.866666666666667</v>
      </c>
      <c r="Z115" s="102">
        <v>13</v>
      </c>
      <c r="AA115" s="102">
        <v>10</v>
      </c>
      <c r="AB115" s="102">
        <v>23</v>
      </c>
      <c r="AC115" s="102">
        <v>30</v>
      </c>
      <c r="AD115" s="102">
        <v>10.6</v>
      </c>
      <c r="AE115" s="102">
        <v>21.2</v>
      </c>
      <c r="AF115" s="102">
        <v>14</v>
      </c>
      <c r="AG115" s="102">
        <v>16</v>
      </c>
      <c r="AH115" s="102">
        <v>30</v>
      </c>
      <c r="AI115" s="102">
        <v>30</v>
      </c>
      <c r="AJ115" s="102">
        <v>12</v>
      </c>
      <c r="AK115" s="102">
        <v>12</v>
      </c>
      <c r="AL115" s="102">
        <v>13</v>
      </c>
      <c r="AM115" s="102">
        <v>13</v>
      </c>
      <c r="AN115" s="102">
        <v>26</v>
      </c>
      <c r="AO115" s="102">
        <v>24</v>
      </c>
      <c r="AP115" s="102">
        <v>10</v>
      </c>
      <c r="AQ115" s="102">
        <v>30</v>
      </c>
      <c r="AR115" s="102">
        <v>12</v>
      </c>
      <c r="AS115" s="102">
        <v>10</v>
      </c>
      <c r="AT115" s="102">
        <v>10</v>
      </c>
      <c r="AU115" s="102">
        <v>21.333333333333332</v>
      </c>
      <c r="AV115" s="102">
        <v>7</v>
      </c>
      <c r="AW115" s="102">
        <v>5.666666666666666</v>
      </c>
      <c r="AX115" s="102">
        <v>22.666666666666664</v>
      </c>
      <c r="AY115" s="102">
        <v>10</v>
      </c>
      <c r="AZ115" s="102">
        <v>12</v>
      </c>
      <c r="BA115" s="102">
        <v>22</v>
      </c>
      <c r="BB115" s="102">
        <v>42</v>
      </c>
      <c r="BC115" s="102">
        <v>12.8</v>
      </c>
      <c r="BD115" s="102">
        <v>25.6</v>
      </c>
      <c r="BE115" s="102">
        <v>13</v>
      </c>
      <c r="BF115" s="102">
        <v>12</v>
      </c>
      <c r="BG115" s="102">
        <v>25</v>
      </c>
      <c r="BH115" s="102">
        <v>33</v>
      </c>
      <c r="BI115" s="102">
        <v>11.6</v>
      </c>
      <c r="BJ115" s="102">
        <v>23.2</v>
      </c>
      <c r="BK115" s="102">
        <v>17</v>
      </c>
      <c r="BL115" s="102">
        <v>16</v>
      </c>
      <c r="BM115" s="102">
        <v>33</v>
      </c>
      <c r="BN115" s="102">
        <v>27</v>
      </c>
      <c r="BO115" s="102">
        <v>12</v>
      </c>
      <c r="BP115" s="102">
        <v>12</v>
      </c>
      <c r="BQ115" s="102">
        <v>16</v>
      </c>
      <c r="BR115" s="102">
        <v>16</v>
      </c>
      <c r="BS115" s="102">
        <v>32</v>
      </c>
      <c r="BT115" s="102">
        <v>48</v>
      </c>
      <c r="BU115" s="102">
        <v>16</v>
      </c>
      <c r="BV115" s="102">
        <v>16</v>
      </c>
      <c r="BW115" s="102">
        <v>20</v>
      </c>
      <c r="BX115" s="102">
        <v>18</v>
      </c>
      <c r="BY115" s="102">
        <v>38</v>
      </c>
      <c r="BZ115" s="102">
        <v>57</v>
      </c>
      <c r="CA115" s="102">
        <v>19</v>
      </c>
      <c r="CB115" s="102">
        <v>19</v>
      </c>
      <c r="CC115" s="102">
        <v>18</v>
      </c>
      <c r="CD115" s="102">
        <v>16</v>
      </c>
      <c r="CE115" s="102">
        <v>34</v>
      </c>
      <c r="CF115" s="102">
        <v>51</v>
      </c>
      <c r="CG115" s="102">
        <v>17</v>
      </c>
      <c r="CH115" s="102">
        <v>17</v>
      </c>
      <c r="CI115" s="99">
        <v>295.23333333333335</v>
      </c>
      <c r="CJ115" s="99">
        <v>10.54404761904762</v>
      </c>
      <c r="CK115" s="103">
        <f t="shared" si="1"/>
        <v>95</v>
      </c>
    </row>
    <row r="116" spans="3:89" ht="5.25">
      <c r="C116" s="103">
        <v>108</v>
      </c>
      <c r="D116" s="113" t="s">
        <v>199</v>
      </c>
      <c r="E116" s="102">
        <v>9</v>
      </c>
      <c r="F116" s="102">
        <v>5</v>
      </c>
      <c r="G116" s="102">
        <v>8</v>
      </c>
      <c r="H116" s="102">
        <v>14.666666666666666</v>
      </c>
      <c r="I116" s="102">
        <v>24</v>
      </c>
      <c r="J116" s="102">
        <v>7.7333333333333325</v>
      </c>
      <c r="K116" s="102">
        <v>38.666666666666664</v>
      </c>
      <c r="L116" s="102">
        <v>16</v>
      </c>
      <c r="M116" s="102">
        <v>14</v>
      </c>
      <c r="N116" s="102">
        <v>12</v>
      </c>
      <c r="O116" s="102">
        <v>28</v>
      </c>
      <c r="P116" s="102">
        <v>12</v>
      </c>
      <c r="Q116" s="102">
        <v>8</v>
      </c>
      <c r="R116" s="102">
        <v>24</v>
      </c>
      <c r="S116" s="102">
        <v>10</v>
      </c>
      <c r="T116" s="102">
        <v>9</v>
      </c>
      <c r="U116" s="102">
        <v>8.5</v>
      </c>
      <c r="V116" s="102">
        <v>18.333333333333332</v>
      </c>
      <c r="W116" s="102">
        <v>12</v>
      </c>
      <c r="X116" s="102">
        <v>6.066666666666666</v>
      </c>
      <c r="Y116" s="102">
        <v>12.133333333333333</v>
      </c>
      <c r="Z116" s="102">
        <v>10</v>
      </c>
      <c r="AA116" s="102">
        <v>12</v>
      </c>
      <c r="AB116" s="102">
        <v>22</v>
      </c>
      <c r="AC116" s="102">
        <v>16.5</v>
      </c>
      <c r="AD116" s="102">
        <v>7.7</v>
      </c>
      <c r="AE116" s="102">
        <v>15.4</v>
      </c>
      <c r="AF116" s="102">
        <v>13</v>
      </c>
      <c r="AG116" s="102">
        <v>14</v>
      </c>
      <c r="AH116" s="102">
        <v>27</v>
      </c>
      <c r="AI116" s="102">
        <v>30</v>
      </c>
      <c r="AJ116" s="102">
        <v>11.4</v>
      </c>
      <c r="AK116" s="102">
        <v>11.4</v>
      </c>
      <c r="AL116" s="102">
        <v>13</v>
      </c>
      <c r="AM116" s="102">
        <v>13</v>
      </c>
      <c r="AN116" s="102">
        <v>26</v>
      </c>
      <c r="AO116" s="102">
        <v>18</v>
      </c>
      <c r="AP116" s="102">
        <v>8.8</v>
      </c>
      <c r="AQ116" s="102">
        <v>26.400000000000002</v>
      </c>
      <c r="AR116" s="102">
        <v>10</v>
      </c>
      <c r="AS116" s="102">
        <v>10</v>
      </c>
      <c r="AT116" s="102">
        <v>8</v>
      </c>
      <c r="AU116" s="102">
        <v>18.666666666666668</v>
      </c>
      <c r="AV116" s="102">
        <v>1</v>
      </c>
      <c r="AW116" s="102">
        <v>3.9333333333333336</v>
      </c>
      <c r="AX116" s="102">
        <v>15.733333333333334</v>
      </c>
      <c r="AY116" s="102">
        <v>10</v>
      </c>
      <c r="AZ116" s="102">
        <v>10</v>
      </c>
      <c r="BA116" s="102">
        <v>20</v>
      </c>
      <c r="BB116" s="102">
        <v>30</v>
      </c>
      <c r="BC116" s="102">
        <v>10</v>
      </c>
      <c r="BD116" s="102">
        <v>20</v>
      </c>
      <c r="BE116" s="102">
        <v>10</v>
      </c>
      <c r="BF116" s="102">
        <v>10</v>
      </c>
      <c r="BG116" s="102">
        <v>20</v>
      </c>
      <c r="BH116" s="102">
        <v>9</v>
      </c>
      <c r="BI116" s="102">
        <v>5.8</v>
      </c>
      <c r="BJ116" s="102">
        <v>11.6</v>
      </c>
      <c r="BK116" s="102">
        <v>17</v>
      </c>
      <c r="BL116" s="102">
        <v>17</v>
      </c>
      <c r="BM116" s="102">
        <v>34</v>
      </c>
      <c r="BN116" s="102">
        <v>36</v>
      </c>
      <c r="BO116" s="102">
        <v>14</v>
      </c>
      <c r="BP116" s="102">
        <v>14</v>
      </c>
      <c r="BQ116" s="102">
        <v>14</v>
      </c>
      <c r="BR116" s="102">
        <v>14</v>
      </c>
      <c r="BS116" s="102">
        <v>28</v>
      </c>
      <c r="BT116" s="102">
        <v>42</v>
      </c>
      <c r="BU116" s="102">
        <v>14</v>
      </c>
      <c r="BV116" s="102">
        <v>14</v>
      </c>
      <c r="BW116" s="102">
        <v>18</v>
      </c>
      <c r="BX116" s="102">
        <v>14</v>
      </c>
      <c r="BY116" s="102">
        <v>32</v>
      </c>
      <c r="BZ116" s="102">
        <v>48</v>
      </c>
      <c r="CA116" s="102">
        <v>16</v>
      </c>
      <c r="CB116" s="102">
        <v>16</v>
      </c>
      <c r="CC116" s="102">
        <v>18</v>
      </c>
      <c r="CD116" s="102">
        <v>16</v>
      </c>
      <c r="CE116" s="102">
        <v>34</v>
      </c>
      <c r="CF116" s="102">
        <v>48</v>
      </c>
      <c r="CG116" s="102">
        <v>16.4</v>
      </c>
      <c r="CH116" s="102">
        <v>16.4</v>
      </c>
      <c r="CI116" s="99">
        <v>235.73333333333332</v>
      </c>
      <c r="CJ116" s="99">
        <v>8.41904761904762</v>
      </c>
      <c r="CK116" s="103">
        <f t="shared" si="1"/>
        <v>152</v>
      </c>
    </row>
    <row r="117" spans="3:89" ht="5.25">
      <c r="C117" s="103">
        <v>109</v>
      </c>
      <c r="D117" s="113" t="s">
        <v>202</v>
      </c>
      <c r="E117" s="102">
        <v>14</v>
      </c>
      <c r="F117" s="102">
        <v>6</v>
      </c>
      <c r="G117" s="102">
        <v>3</v>
      </c>
      <c r="H117" s="102">
        <v>15.333333333333334</v>
      </c>
      <c r="I117" s="102">
        <v>27</v>
      </c>
      <c r="J117" s="102">
        <v>8.466666666666667</v>
      </c>
      <c r="K117" s="102">
        <v>42.333333333333336</v>
      </c>
      <c r="L117" s="102">
        <v>10</v>
      </c>
      <c r="M117" s="102">
        <v>10</v>
      </c>
      <c r="N117" s="102">
        <v>10</v>
      </c>
      <c r="O117" s="102">
        <v>20</v>
      </c>
      <c r="P117" s="102">
        <v>6</v>
      </c>
      <c r="Q117" s="102">
        <v>5.2</v>
      </c>
      <c r="R117" s="102">
        <v>15.600000000000001</v>
      </c>
      <c r="S117" s="102">
        <v>10</v>
      </c>
      <c r="T117" s="102">
        <v>6.5</v>
      </c>
      <c r="U117" s="102">
        <v>6.5</v>
      </c>
      <c r="V117" s="102">
        <v>15.333333333333334</v>
      </c>
      <c r="W117" s="102">
        <v>9</v>
      </c>
      <c r="X117" s="102">
        <v>4.866666666666667</v>
      </c>
      <c r="Y117" s="102">
        <v>9.733333333333334</v>
      </c>
      <c r="Z117" s="102">
        <v>13</v>
      </c>
      <c r="AA117" s="102">
        <v>9</v>
      </c>
      <c r="AB117" s="102">
        <v>22</v>
      </c>
      <c r="AC117" s="102">
        <v>27</v>
      </c>
      <c r="AD117" s="102">
        <v>9.8</v>
      </c>
      <c r="AE117" s="102">
        <v>19.6</v>
      </c>
      <c r="AF117" s="102">
        <v>13</v>
      </c>
      <c r="AG117" s="102">
        <v>14</v>
      </c>
      <c r="AH117" s="102">
        <v>27</v>
      </c>
      <c r="AI117" s="102">
        <v>6</v>
      </c>
      <c r="AJ117" s="102">
        <v>6.6</v>
      </c>
      <c r="AK117" s="102">
        <v>6.6</v>
      </c>
      <c r="AL117" s="102">
        <v>13</v>
      </c>
      <c r="AM117" s="102">
        <v>13</v>
      </c>
      <c r="AN117" s="102">
        <v>26</v>
      </c>
      <c r="AO117" s="102">
        <v>24</v>
      </c>
      <c r="AP117" s="102">
        <v>10</v>
      </c>
      <c r="AQ117" s="102">
        <v>30</v>
      </c>
      <c r="AR117" s="102">
        <v>10</v>
      </c>
      <c r="AS117" s="102">
        <v>10</v>
      </c>
      <c r="AT117" s="102">
        <v>10</v>
      </c>
      <c r="AU117" s="102">
        <v>20</v>
      </c>
      <c r="AV117" s="102">
        <v>15</v>
      </c>
      <c r="AW117" s="102">
        <v>7</v>
      </c>
      <c r="AX117" s="102">
        <v>28</v>
      </c>
      <c r="AY117" s="102">
        <v>6</v>
      </c>
      <c r="AZ117" s="102">
        <v>10</v>
      </c>
      <c r="BA117" s="102">
        <v>16</v>
      </c>
      <c r="BB117" s="102">
        <v>6</v>
      </c>
      <c r="BC117" s="102">
        <v>4.4</v>
      </c>
      <c r="BD117" s="102">
        <v>8.8</v>
      </c>
      <c r="BE117" s="102">
        <v>11</v>
      </c>
      <c r="BF117" s="102">
        <v>10</v>
      </c>
      <c r="BG117" s="102">
        <v>21</v>
      </c>
      <c r="BH117" s="102">
        <v>15</v>
      </c>
      <c r="BI117" s="102">
        <v>7.2</v>
      </c>
      <c r="BJ117" s="102">
        <v>14.4</v>
      </c>
      <c r="BK117" s="102">
        <v>16</v>
      </c>
      <c r="BL117" s="102">
        <v>15</v>
      </c>
      <c r="BM117" s="102">
        <v>31</v>
      </c>
      <c r="BN117" s="102">
        <v>9</v>
      </c>
      <c r="BO117" s="102">
        <v>8</v>
      </c>
      <c r="BP117" s="102">
        <v>8</v>
      </c>
      <c r="BQ117" s="102">
        <v>14</v>
      </c>
      <c r="BR117" s="102">
        <v>14</v>
      </c>
      <c r="BS117" s="102">
        <v>28</v>
      </c>
      <c r="BT117" s="102">
        <v>42</v>
      </c>
      <c r="BU117" s="102">
        <v>14</v>
      </c>
      <c r="BV117" s="102">
        <v>14</v>
      </c>
      <c r="BW117" s="102">
        <v>20</v>
      </c>
      <c r="BX117" s="102">
        <v>18</v>
      </c>
      <c r="BY117" s="102">
        <v>38</v>
      </c>
      <c r="BZ117" s="102">
        <v>54</v>
      </c>
      <c r="CA117" s="102">
        <v>18.4</v>
      </c>
      <c r="CB117" s="102">
        <v>18.4</v>
      </c>
      <c r="CC117" s="102">
        <v>18</v>
      </c>
      <c r="CD117" s="102">
        <v>16</v>
      </c>
      <c r="CE117" s="102">
        <v>34</v>
      </c>
      <c r="CF117" s="102">
        <v>48</v>
      </c>
      <c r="CG117" s="102">
        <v>16.4</v>
      </c>
      <c r="CH117" s="102">
        <v>16.4</v>
      </c>
      <c r="CI117" s="99">
        <v>231.86666666666665</v>
      </c>
      <c r="CJ117" s="99">
        <v>8.28095238095238</v>
      </c>
      <c r="CK117" s="103">
        <f t="shared" si="1"/>
        <v>155</v>
      </c>
    </row>
    <row r="118" spans="3:89" ht="5.25">
      <c r="C118" s="103">
        <v>110</v>
      </c>
      <c r="D118" s="113" t="s">
        <v>63</v>
      </c>
      <c r="E118" s="102">
        <v>16</v>
      </c>
      <c r="F118" s="102">
        <v>15</v>
      </c>
      <c r="G118" s="102">
        <v>16</v>
      </c>
      <c r="H118" s="102">
        <v>31.333333333333332</v>
      </c>
      <c r="I118" s="102">
        <v>25.5</v>
      </c>
      <c r="J118" s="102">
        <v>11.366666666666665</v>
      </c>
      <c r="K118" s="102">
        <v>56.83333333333333</v>
      </c>
      <c r="L118" s="102">
        <v>18</v>
      </c>
      <c r="M118" s="102">
        <v>18</v>
      </c>
      <c r="N118" s="102">
        <v>16</v>
      </c>
      <c r="O118" s="102">
        <v>34.666666666666664</v>
      </c>
      <c r="P118" s="102">
        <v>31.5</v>
      </c>
      <c r="Q118" s="102">
        <v>13.23333333333333</v>
      </c>
      <c r="R118" s="102">
        <v>39.69999999999999</v>
      </c>
      <c r="S118" s="102">
        <v>17</v>
      </c>
      <c r="T118" s="102">
        <v>15</v>
      </c>
      <c r="U118" s="102">
        <v>15</v>
      </c>
      <c r="V118" s="102">
        <v>31.333333333333332</v>
      </c>
      <c r="W118" s="102">
        <v>45</v>
      </c>
      <c r="X118" s="102">
        <v>15.266666666666666</v>
      </c>
      <c r="Y118" s="102">
        <v>30.53333333333333</v>
      </c>
      <c r="Z118" s="102">
        <v>15</v>
      </c>
      <c r="AA118" s="102">
        <v>15.5</v>
      </c>
      <c r="AB118" s="102">
        <v>30.5</v>
      </c>
      <c r="AC118" s="102">
        <v>43.5</v>
      </c>
      <c r="AD118" s="102">
        <v>14.8</v>
      </c>
      <c r="AE118" s="102">
        <v>29.6</v>
      </c>
      <c r="AF118" s="102">
        <v>19</v>
      </c>
      <c r="AG118" s="102">
        <v>20</v>
      </c>
      <c r="AH118" s="102">
        <v>39</v>
      </c>
      <c r="AI118" s="102">
        <v>40.5</v>
      </c>
      <c r="AJ118" s="102">
        <v>15.9</v>
      </c>
      <c r="AK118" s="102">
        <v>15.9</v>
      </c>
      <c r="AL118" s="102">
        <v>20</v>
      </c>
      <c r="AM118" s="102">
        <v>20</v>
      </c>
      <c r="AN118" s="102">
        <v>40</v>
      </c>
      <c r="AO118" s="102">
        <v>39</v>
      </c>
      <c r="AP118" s="102">
        <v>15.8</v>
      </c>
      <c r="AQ118" s="102">
        <v>47.400000000000006</v>
      </c>
      <c r="AR118" s="102">
        <v>18</v>
      </c>
      <c r="AS118" s="102">
        <v>15</v>
      </c>
      <c r="AT118" s="102">
        <v>16</v>
      </c>
      <c r="AU118" s="102">
        <v>32.666666666666664</v>
      </c>
      <c r="AV118" s="102">
        <v>57</v>
      </c>
      <c r="AW118" s="102">
        <v>17.93333333333333</v>
      </c>
      <c r="AX118" s="102">
        <v>71.73333333333332</v>
      </c>
      <c r="AY118" s="102">
        <v>13</v>
      </c>
      <c r="AZ118" s="102">
        <v>14.5</v>
      </c>
      <c r="BA118" s="102">
        <v>27.5</v>
      </c>
      <c r="BB118" s="102">
        <v>52.5</v>
      </c>
      <c r="BC118" s="102">
        <v>16</v>
      </c>
      <c r="BD118" s="102">
        <v>32</v>
      </c>
      <c r="BE118" s="102">
        <v>20</v>
      </c>
      <c r="BF118" s="102">
        <v>20</v>
      </c>
      <c r="BG118" s="102">
        <v>40</v>
      </c>
      <c r="BH118" s="102">
        <v>51</v>
      </c>
      <c r="BI118" s="102">
        <v>18.2</v>
      </c>
      <c r="BJ118" s="102">
        <v>36.4</v>
      </c>
      <c r="BK118" s="102">
        <v>20</v>
      </c>
      <c r="BL118" s="102">
        <v>20</v>
      </c>
      <c r="BM118" s="102">
        <v>40</v>
      </c>
      <c r="BN118" s="102">
        <v>42</v>
      </c>
      <c r="BO118" s="102">
        <v>16.4</v>
      </c>
      <c r="BP118" s="102">
        <v>16.4</v>
      </c>
      <c r="BQ118" s="102">
        <v>20</v>
      </c>
      <c r="BR118" s="102">
        <v>20</v>
      </c>
      <c r="BS118" s="102">
        <v>40</v>
      </c>
      <c r="BT118" s="102">
        <v>60</v>
      </c>
      <c r="BU118" s="102">
        <v>20</v>
      </c>
      <c r="BV118" s="102">
        <v>20</v>
      </c>
      <c r="BW118" s="102">
        <v>20</v>
      </c>
      <c r="BX118" s="102">
        <v>20</v>
      </c>
      <c r="BY118" s="102">
        <v>40</v>
      </c>
      <c r="BZ118" s="102">
        <v>60</v>
      </c>
      <c r="CA118" s="102">
        <v>20</v>
      </c>
      <c r="CB118" s="102">
        <v>20</v>
      </c>
      <c r="CC118" s="102">
        <v>18</v>
      </c>
      <c r="CD118" s="102">
        <v>18</v>
      </c>
      <c r="CE118" s="102">
        <v>36</v>
      </c>
      <c r="CF118" s="102">
        <v>54</v>
      </c>
      <c r="CG118" s="102">
        <v>18</v>
      </c>
      <c r="CH118" s="102">
        <v>18</v>
      </c>
      <c r="CI118" s="99">
        <v>434.5</v>
      </c>
      <c r="CJ118" s="99">
        <v>15.517857142857142</v>
      </c>
      <c r="CK118" s="103">
        <f t="shared" si="1"/>
        <v>16</v>
      </c>
    </row>
    <row r="119" spans="3:89" ht="5.25">
      <c r="C119" s="103">
        <v>111</v>
      </c>
      <c r="D119" s="113" t="s">
        <v>182</v>
      </c>
      <c r="E119" s="102">
        <v>13</v>
      </c>
      <c r="F119" s="102">
        <v>12</v>
      </c>
      <c r="G119" s="102">
        <v>12</v>
      </c>
      <c r="H119" s="102">
        <v>24.666666666666668</v>
      </c>
      <c r="I119" s="102">
        <v>27</v>
      </c>
      <c r="J119" s="102">
        <v>10.333333333333334</v>
      </c>
      <c r="K119" s="102">
        <v>51.66666666666667</v>
      </c>
      <c r="L119" s="102">
        <v>6</v>
      </c>
      <c r="M119" s="102">
        <v>6</v>
      </c>
      <c r="N119" s="102">
        <v>4</v>
      </c>
      <c r="O119" s="102">
        <v>10.666666666666666</v>
      </c>
      <c r="P119" s="102">
        <v>4.5</v>
      </c>
      <c r="Q119" s="102">
        <v>3.033333333333333</v>
      </c>
      <c r="R119" s="102">
        <v>9.1</v>
      </c>
      <c r="S119" s="102">
        <v>10</v>
      </c>
      <c r="T119" s="102">
        <v>9</v>
      </c>
      <c r="U119" s="102">
        <v>9</v>
      </c>
      <c r="V119" s="102">
        <v>18.666666666666668</v>
      </c>
      <c r="W119" s="102">
        <v>9</v>
      </c>
      <c r="X119" s="102">
        <v>5.533333333333333</v>
      </c>
      <c r="Y119" s="102">
        <v>11.066666666666666</v>
      </c>
      <c r="Z119" s="102">
        <v>14</v>
      </c>
      <c r="AA119" s="102">
        <v>8</v>
      </c>
      <c r="AB119" s="102">
        <v>22</v>
      </c>
      <c r="AC119" s="102">
        <v>37.5</v>
      </c>
      <c r="AD119" s="102">
        <v>11.9</v>
      </c>
      <c r="AE119" s="102">
        <v>23.8</v>
      </c>
      <c r="AF119" s="102">
        <v>16</v>
      </c>
      <c r="AG119" s="102">
        <v>15</v>
      </c>
      <c r="AH119" s="102">
        <v>31</v>
      </c>
      <c r="AI119" s="102">
        <v>30</v>
      </c>
      <c r="AJ119" s="102">
        <v>12.2</v>
      </c>
      <c r="AK119" s="102">
        <v>12.2</v>
      </c>
      <c r="AL119" s="102">
        <v>16</v>
      </c>
      <c r="AM119" s="102">
        <v>16</v>
      </c>
      <c r="AN119" s="102">
        <v>32</v>
      </c>
      <c r="AO119" s="102">
        <v>18</v>
      </c>
      <c r="AP119" s="102">
        <v>10</v>
      </c>
      <c r="AQ119" s="102">
        <v>30</v>
      </c>
      <c r="AR119" s="102">
        <v>12</v>
      </c>
      <c r="AS119" s="102">
        <v>14</v>
      </c>
      <c r="AT119" s="102">
        <v>10</v>
      </c>
      <c r="AU119" s="102">
        <v>24</v>
      </c>
      <c r="AV119" s="102">
        <v>9</v>
      </c>
      <c r="AW119" s="102">
        <v>6.6</v>
      </c>
      <c r="AX119" s="102">
        <v>26.4</v>
      </c>
      <c r="AY119" s="102">
        <v>11</v>
      </c>
      <c r="AZ119" s="102">
        <v>12</v>
      </c>
      <c r="BA119" s="102">
        <v>23</v>
      </c>
      <c r="BB119" s="102">
        <v>30</v>
      </c>
      <c r="BC119" s="102">
        <v>10.6</v>
      </c>
      <c r="BD119" s="102">
        <v>21.2</v>
      </c>
      <c r="BE119" s="102">
        <v>10</v>
      </c>
      <c r="BF119" s="102">
        <v>10</v>
      </c>
      <c r="BG119" s="102">
        <v>20</v>
      </c>
      <c r="BH119" s="102">
        <v>3</v>
      </c>
      <c r="BI119" s="102">
        <v>4.6</v>
      </c>
      <c r="BJ119" s="102">
        <v>9.2</v>
      </c>
      <c r="BK119" s="102">
        <v>18</v>
      </c>
      <c r="BL119" s="102">
        <v>18</v>
      </c>
      <c r="BM119" s="102">
        <v>36</v>
      </c>
      <c r="BN119" s="102">
        <v>15</v>
      </c>
      <c r="BO119" s="102">
        <v>10.2</v>
      </c>
      <c r="BP119" s="102">
        <v>10.2</v>
      </c>
      <c r="BQ119" s="102">
        <v>14</v>
      </c>
      <c r="BR119" s="102">
        <v>14</v>
      </c>
      <c r="BS119" s="102">
        <v>28</v>
      </c>
      <c r="BT119" s="102">
        <v>42</v>
      </c>
      <c r="BU119" s="102">
        <v>14</v>
      </c>
      <c r="BV119" s="102">
        <v>14</v>
      </c>
      <c r="BW119" s="102">
        <v>18</v>
      </c>
      <c r="BX119" s="102">
        <v>18</v>
      </c>
      <c r="BY119" s="102">
        <v>36</v>
      </c>
      <c r="BZ119" s="102">
        <v>54</v>
      </c>
      <c r="CA119" s="102">
        <v>18</v>
      </c>
      <c r="CB119" s="102">
        <v>18</v>
      </c>
      <c r="CC119" s="102">
        <v>18</v>
      </c>
      <c r="CD119" s="102">
        <v>16</v>
      </c>
      <c r="CE119" s="102">
        <v>34</v>
      </c>
      <c r="CF119" s="102">
        <v>48</v>
      </c>
      <c r="CG119" s="102">
        <v>16.4</v>
      </c>
      <c r="CH119" s="102">
        <v>16.4</v>
      </c>
      <c r="CI119" s="99">
        <v>253.23333333333332</v>
      </c>
      <c r="CJ119" s="99">
        <v>9.04404761904762</v>
      </c>
      <c r="CK119" s="103">
        <f t="shared" si="1"/>
        <v>135</v>
      </c>
    </row>
    <row r="120" spans="3:89" ht="5.25">
      <c r="C120" s="103">
        <v>112</v>
      </c>
      <c r="D120" s="113" t="s">
        <v>197</v>
      </c>
      <c r="E120" s="102">
        <v>13</v>
      </c>
      <c r="F120" s="102">
        <v>13</v>
      </c>
      <c r="G120" s="102">
        <v>9.5</v>
      </c>
      <c r="H120" s="102">
        <v>23.666666666666668</v>
      </c>
      <c r="I120" s="102">
        <v>25.5</v>
      </c>
      <c r="J120" s="102">
        <v>9.833333333333334</v>
      </c>
      <c r="K120" s="102">
        <v>49.16666666666667</v>
      </c>
      <c r="L120" s="102">
        <v>8</v>
      </c>
      <c r="M120" s="102">
        <v>8</v>
      </c>
      <c r="N120" s="102">
        <v>9</v>
      </c>
      <c r="O120" s="102">
        <v>16.666666666666668</v>
      </c>
      <c r="P120" s="102">
        <v>21</v>
      </c>
      <c r="Q120" s="102">
        <v>7.533333333333334</v>
      </c>
      <c r="R120" s="102">
        <v>22.6</v>
      </c>
      <c r="S120" s="102">
        <v>13</v>
      </c>
      <c r="T120" s="102">
        <v>6.5</v>
      </c>
      <c r="U120" s="102">
        <v>7</v>
      </c>
      <c r="V120" s="102">
        <v>17.666666666666668</v>
      </c>
      <c r="W120" s="102">
        <v>16.5</v>
      </c>
      <c r="X120" s="102">
        <v>6.833333333333334</v>
      </c>
      <c r="Y120" s="102">
        <v>13.666666666666668</v>
      </c>
      <c r="Z120" s="102">
        <v>11</v>
      </c>
      <c r="AA120" s="102">
        <v>2</v>
      </c>
      <c r="AB120" s="102">
        <v>13</v>
      </c>
      <c r="AC120" s="102">
        <v>19.5</v>
      </c>
      <c r="AD120" s="102">
        <v>6.5</v>
      </c>
      <c r="AE120" s="102">
        <v>13</v>
      </c>
      <c r="AF120" s="102">
        <v>13</v>
      </c>
      <c r="AG120" s="102">
        <v>14</v>
      </c>
      <c r="AH120" s="102">
        <v>27</v>
      </c>
      <c r="AI120" s="102">
        <v>15</v>
      </c>
      <c r="AJ120" s="102">
        <v>8.4</v>
      </c>
      <c r="AK120" s="102">
        <v>8.4</v>
      </c>
      <c r="AL120" s="102">
        <v>13</v>
      </c>
      <c r="AM120" s="102">
        <v>13</v>
      </c>
      <c r="AN120" s="102">
        <v>26</v>
      </c>
      <c r="AO120" s="102">
        <v>12</v>
      </c>
      <c r="AP120" s="102">
        <v>7.6</v>
      </c>
      <c r="AQ120" s="102">
        <v>22.799999999999997</v>
      </c>
      <c r="AR120" s="102">
        <v>10</v>
      </c>
      <c r="AS120" s="102">
        <v>8</v>
      </c>
      <c r="AT120" s="102">
        <v>10</v>
      </c>
      <c r="AU120" s="102">
        <v>18.666666666666668</v>
      </c>
      <c r="AV120" s="102">
        <v>1</v>
      </c>
      <c r="AW120" s="102">
        <v>3.9333333333333336</v>
      </c>
      <c r="AX120" s="102">
        <v>15.733333333333334</v>
      </c>
      <c r="AY120" s="102">
        <v>11</v>
      </c>
      <c r="AZ120" s="102">
        <v>13.5</v>
      </c>
      <c r="BA120" s="102">
        <v>24.5</v>
      </c>
      <c r="BB120" s="102">
        <v>31.5</v>
      </c>
      <c r="BC120" s="102">
        <v>11.2</v>
      </c>
      <c r="BD120" s="102">
        <v>22.4</v>
      </c>
      <c r="BE120" s="102">
        <v>10</v>
      </c>
      <c r="BF120" s="102">
        <v>11</v>
      </c>
      <c r="BG120" s="102">
        <v>21</v>
      </c>
      <c r="BH120" s="102">
        <v>12</v>
      </c>
      <c r="BI120" s="102">
        <v>6.6</v>
      </c>
      <c r="BJ120" s="102">
        <v>13.2</v>
      </c>
      <c r="BK120" s="102">
        <v>16</v>
      </c>
      <c r="BL120" s="102">
        <v>16</v>
      </c>
      <c r="BM120" s="102">
        <v>32</v>
      </c>
      <c r="BN120" s="102">
        <v>9</v>
      </c>
      <c r="BO120" s="102">
        <v>8.2</v>
      </c>
      <c r="BP120" s="102">
        <v>8.2</v>
      </c>
      <c r="BQ120" s="102">
        <v>14</v>
      </c>
      <c r="BR120" s="102">
        <v>14</v>
      </c>
      <c r="BS120" s="102">
        <v>28</v>
      </c>
      <c r="BT120" s="102">
        <v>42</v>
      </c>
      <c r="BU120" s="102">
        <v>14</v>
      </c>
      <c r="BV120" s="102">
        <v>14</v>
      </c>
      <c r="BW120" s="102">
        <v>20</v>
      </c>
      <c r="BX120" s="102">
        <v>18</v>
      </c>
      <c r="BY120" s="102">
        <v>38</v>
      </c>
      <c r="BZ120" s="102">
        <v>57</v>
      </c>
      <c r="CA120" s="102">
        <v>19</v>
      </c>
      <c r="CB120" s="102">
        <v>19</v>
      </c>
      <c r="CC120" s="102">
        <v>18</v>
      </c>
      <c r="CD120" s="102">
        <v>16</v>
      </c>
      <c r="CE120" s="102">
        <v>34</v>
      </c>
      <c r="CF120" s="102">
        <v>48</v>
      </c>
      <c r="CG120" s="102">
        <v>16.4</v>
      </c>
      <c r="CH120" s="102">
        <v>16.4</v>
      </c>
      <c r="CI120" s="99">
        <v>238.5666666666667</v>
      </c>
      <c r="CJ120" s="99">
        <v>8.520238095238096</v>
      </c>
      <c r="CK120" s="103">
        <f t="shared" si="1"/>
        <v>150</v>
      </c>
    </row>
    <row r="121" spans="3:89" ht="5.25">
      <c r="C121" s="103">
        <v>113</v>
      </c>
      <c r="D121" s="113" t="s">
        <v>66</v>
      </c>
      <c r="E121" s="102">
        <v>16</v>
      </c>
      <c r="F121" s="102">
        <v>16.5</v>
      </c>
      <c r="G121" s="102">
        <v>16</v>
      </c>
      <c r="H121" s="102">
        <v>32.333333333333336</v>
      </c>
      <c r="I121" s="102">
        <v>42</v>
      </c>
      <c r="J121" s="102">
        <v>14.866666666666669</v>
      </c>
      <c r="K121" s="102">
        <v>74.33333333333334</v>
      </c>
      <c r="L121" s="102">
        <v>18</v>
      </c>
      <c r="M121" s="102">
        <v>18</v>
      </c>
      <c r="N121" s="102">
        <v>18</v>
      </c>
      <c r="O121" s="102">
        <v>36</v>
      </c>
      <c r="P121" s="102">
        <v>30</v>
      </c>
      <c r="Q121" s="102">
        <v>13.2</v>
      </c>
      <c r="R121" s="102">
        <v>39.599999999999994</v>
      </c>
      <c r="S121" s="102">
        <v>17</v>
      </c>
      <c r="T121" s="102">
        <v>10.5</v>
      </c>
      <c r="U121" s="102">
        <v>4.5</v>
      </c>
      <c r="V121" s="102">
        <v>21.333333333333332</v>
      </c>
      <c r="W121" s="102">
        <v>33</v>
      </c>
      <c r="X121" s="102">
        <v>10.866666666666665</v>
      </c>
      <c r="Y121" s="102">
        <v>21.73333333333333</v>
      </c>
      <c r="Z121" s="102">
        <v>17</v>
      </c>
      <c r="AA121" s="102">
        <v>18</v>
      </c>
      <c r="AB121" s="102">
        <v>35</v>
      </c>
      <c r="AC121" s="102">
        <v>51</v>
      </c>
      <c r="AD121" s="102">
        <v>17.2</v>
      </c>
      <c r="AE121" s="102">
        <v>34.4</v>
      </c>
      <c r="AF121" s="102">
        <v>17</v>
      </c>
      <c r="AG121" s="102">
        <v>18</v>
      </c>
      <c r="AH121" s="102">
        <v>35</v>
      </c>
      <c r="AI121" s="102">
        <v>36</v>
      </c>
      <c r="AJ121" s="102">
        <v>14.2</v>
      </c>
      <c r="AK121" s="102">
        <v>14.2</v>
      </c>
      <c r="AL121" s="102">
        <v>18</v>
      </c>
      <c r="AM121" s="102">
        <v>18</v>
      </c>
      <c r="AN121" s="102">
        <v>36</v>
      </c>
      <c r="AO121" s="102">
        <v>39</v>
      </c>
      <c r="AP121" s="102">
        <v>15</v>
      </c>
      <c r="AQ121" s="102">
        <v>45</v>
      </c>
      <c r="AR121" s="102">
        <v>15</v>
      </c>
      <c r="AS121" s="102">
        <v>16</v>
      </c>
      <c r="AT121" s="102">
        <v>15</v>
      </c>
      <c r="AU121" s="102">
        <v>30.666666666666668</v>
      </c>
      <c r="AV121" s="102">
        <v>43</v>
      </c>
      <c r="AW121" s="102">
        <v>14.733333333333334</v>
      </c>
      <c r="AX121" s="102">
        <v>58.93333333333334</v>
      </c>
      <c r="AY121" s="102">
        <v>14</v>
      </c>
      <c r="AZ121" s="102">
        <v>15</v>
      </c>
      <c r="BA121" s="102">
        <v>29</v>
      </c>
      <c r="BB121" s="102">
        <v>45</v>
      </c>
      <c r="BC121" s="102">
        <v>14.8</v>
      </c>
      <c r="BD121" s="102">
        <v>29.6</v>
      </c>
      <c r="BE121" s="102">
        <v>18</v>
      </c>
      <c r="BF121" s="102">
        <v>18</v>
      </c>
      <c r="BG121" s="102">
        <v>36</v>
      </c>
      <c r="BH121" s="102">
        <v>27</v>
      </c>
      <c r="BI121" s="102">
        <v>12.6</v>
      </c>
      <c r="BJ121" s="102">
        <v>25.2</v>
      </c>
      <c r="BK121" s="102">
        <v>20</v>
      </c>
      <c r="BL121" s="102">
        <v>20</v>
      </c>
      <c r="BM121" s="102">
        <v>40</v>
      </c>
      <c r="BN121" s="102">
        <v>60</v>
      </c>
      <c r="BO121" s="102">
        <v>20</v>
      </c>
      <c r="BP121" s="102">
        <v>20</v>
      </c>
      <c r="BQ121" s="102">
        <v>20</v>
      </c>
      <c r="BR121" s="102">
        <v>20</v>
      </c>
      <c r="BS121" s="102">
        <v>40</v>
      </c>
      <c r="BT121" s="102">
        <v>60</v>
      </c>
      <c r="BU121" s="102">
        <v>20</v>
      </c>
      <c r="BV121" s="102">
        <v>20</v>
      </c>
      <c r="BW121" s="102">
        <v>20</v>
      </c>
      <c r="BX121" s="102">
        <v>20</v>
      </c>
      <c r="BY121" s="102">
        <v>40</v>
      </c>
      <c r="BZ121" s="102">
        <v>60</v>
      </c>
      <c r="CA121" s="102">
        <v>20</v>
      </c>
      <c r="CB121" s="102">
        <v>20</v>
      </c>
      <c r="CC121" s="102">
        <v>19</v>
      </c>
      <c r="CD121" s="102">
        <v>19</v>
      </c>
      <c r="CE121" s="102">
        <v>38</v>
      </c>
      <c r="CF121" s="102">
        <v>57</v>
      </c>
      <c r="CG121" s="102">
        <v>19</v>
      </c>
      <c r="CH121" s="102">
        <v>19</v>
      </c>
      <c r="CI121" s="99">
        <v>422</v>
      </c>
      <c r="CJ121" s="99">
        <v>15.071428571428571</v>
      </c>
      <c r="CK121" s="103">
        <f t="shared" si="1"/>
        <v>19</v>
      </c>
    </row>
    <row r="122" spans="3:89" ht="5.25">
      <c r="C122" s="103">
        <v>114</v>
      </c>
      <c r="D122" s="113" t="s">
        <v>56</v>
      </c>
      <c r="E122" s="102">
        <v>17</v>
      </c>
      <c r="F122" s="102">
        <v>17</v>
      </c>
      <c r="G122" s="102">
        <v>17</v>
      </c>
      <c r="H122" s="102">
        <v>34</v>
      </c>
      <c r="I122" s="102">
        <v>39</v>
      </c>
      <c r="J122" s="102">
        <v>14.6</v>
      </c>
      <c r="K122" s="102">
        <v>73</v>
      </c>
      <c r="L122" s="102">
        <v>18</v>
      </c>
      <c r="M122" s="102">
        <v>16</v>
      </c>
      <c r="N122" s="102">
        <v>10</v>
      </c>
      <c r="O122" s="102">
        <v>29.333333333333332</v>
      </c>
      <c r="P122" s="102">
        <v>31.5</v>
      </c>
      <c r="Q122" s="102">
        <v>12.166666666666666</v>
      </c>
      <c r="R122" s="102">
        <v>36.5</v>
      </c>
      <c r="S122" s="102">
        <v>17</v>
      </c>
      <c r="T122" s="102">
        <v>14</v>
      </c>
      <c r="U122" s="102">
        <v>10</v>
      </c>
      <c r="V122" s="102">
        <v>27.333333333333332</v>
      </c>
      <c r="W122" s="102">
        <v>43.5</v>
      </c>
      <c r="X122" s="102">
        <v>14.166666666666666</v>
      </c>
      <c r="Y122" s="102">
        <v>28.333333333333332</v>
      </c>
      <c r="Z122" s="102">
        <v>17</v>
      </c>
      <c r="AA122" s="102">
        <v>17.5</v>
      </c>
      <c r="AB122" s="102">
        <v>34.5</v>
      </c>
      <c r="AC122" s="102">
        <v>51</v>
      </c>
      <c r="AD122" s="102">
        <v>17.1</v>
      </c>
      <c r="AE122" s="102">
        <v>34.2</v>
      </c>
      <c r="AF122" s="102">
        <v>17</v>
      </c>
      <c r="AG122" s="102">
        <v>18</v>
      </c>
      <c r="AH122" s="102">
        <v>35</v>
      </c>
      <c r="AI122" s="102">
        <v>45</v>
      </c>
      <c r="AJ122" s="102">
        <v>16</v>
      </c>
      <c r="AK122" s="102">
        <v>16</v>
      </c>
      <c r="AL122" s="102">
        <v>19</v>
      </c>
      <c r="AM122" s="102">
        <v>19</v>
      </c>
      <c r="AN122" s="102">
        <v>38</v>
      </c>
      <c r="AO122" s="102">
        <v>57</v>
      </c>
      <c r="AP122" s="102">
        <v>19</v>
      </c>
      <c r="AQ122" s="102">
        <v>57</v>
      </c>
      <c r="AR122" s="102">
        <v>18</v>
      </c>
      <c r="AS122" s="102">
        <v>19</v>
      </c>
      <c r="AT122" s="102">
        <v>19</v>
      </c>
      <c r="AU122" s="102">
        <v>37.333333333333336</v>
      </c>
      <c r="AV122" s="102">
        <v>60</v>
      </c>
      <c r="AW122" s="102">
        <v>19.46666666666667</v>
      </c>
      <c r="AX122" s="102">
        <v>77.86666666666667</v>
      </c>
      <c r="AY122" s="102">
        <v>16</v>
      </c>
      <c r="AZ122" s="102">
        <v>15.5</v>
      </c>
      <c r="BA122" s="102">
        <v>31.5</v>
      </c>
      <c r="BB122" s="102">
        <v>45</v>
      </c>
      <c r="BC122" s="102">
        <v>15.3</v>
      </c>
      <c r="BD122" s="102">
        <v>30.6</v>
      </c>
      <c r="BE122" s="102">
        <v>19</v>
      </c>
      <c r="BF122" s="102">
        <v>18</v>
      </c>
      <c r="BG122" s="102">
        <v>37</v>
      </c>
      <c r="BH122" s="102">
        <v>33</v>
      </c>
      <c r="BI122" s="102">
        <v>14</v>
      </c>
      <c r="BJ122" s="102">
        <v>28</v>
      </c>
      <c r="BK122" s="102">
        <v>20</v>
      </c>
      <c r="BL122" s="102">
        <v>20</v>
      </c>
      <c r="BM122" s="102">
        <v>40</v>
      </c>
      <c r="BN122" s="102">
        <v>57</v>
      </c>
      <c r="BO122" s="102">
        <v>19.4</v>
      </c>
      <c r="BP122" s="102">
        <v>19.4</v>
      </c>
      <c r="BQ122" s="102">
        <v>19</v>
      </c>
      <c r="BR122" s="102">
        <v>19</v>
      </c>
      <c r="BS122" s="102">
        <v>38</v>
      </c>
      <c r="BT122" s="102">
        <v>57</v>
      </c>
      <c r="BU122" s="102">
        <v>19</v>
      </c>
      <c r="BV122" s="102">
        <v>19</v>
      </c>
      <c r="BW122" s="102">
        <v>20</v>
      </c>
      <c r="BX122" s="102">
        <v>20</v>
      </c>
      <c r="BY122" s="102">
        <v>40</v>
      </c>
      <c r="BZ122" s="102">
        <v>60</v>
      </c>
      <c r="CA122" s="102">
        <v>20</v>
      </c>
      <c r="CB122" s="102">
        <v>20</v>
      </c>
      <c r="CC122" s="102">
        <v>19</v>
      </c>
      <c r="CD122" s="102">
        <v>19</v>
      </c>
      <c r="CE122" s="102">
        <v>38</v>
      </c>
      <c r="CF122" s="102">
        <v>57</v>
      </c>
      <c r="CG122" s="102">
        <v>19</v>
      </c>
      <c r="CH122" s="102">
        <v>19</v>
      </c>
      <c r="CI122" s="99">
        <v>458.9</v>
      </c>
      <c r="CJ122" s="99">
        <v>16.389285714285712</v>
      </c>
      <c r="CK122" s="103">
        <f t="shared" si="1"/>
        <v>9</v>
      </c>
    </row>
    <row r="123" spans="3:89" ht="5.25">
      <c r="C123" s="103">
        <v>115</v>
      </c>
      <c r="D123" s="113" t="s">
        <v>77</v>
      </c>
      <c r="E123" s="102">
        <v>18</v>
      </c>
      <c r="F123" s="102">
        <v>18</v>
      </c>
      <c r="G123" s="102">
        <v>18</v>
      </c>
      <c r="H123" s="102">
        <v>36</v>
      </c>
      <c r="I123" s="102">
        <v>52.5</v>
      </c>
      <c r="J123" s="102">
        <v>17.7</v>
      </c>
      <c r="K123" s="102">
        <v>88.5</v>
      </c>
      <c r="L123" s="102">
        <v>10</v>
      </c>
      <c r="M123" s="102">
        <v>10</v>
      </c>
      <c r="N123" s="102">
        <v>10</v>
      </c>
      <c r="O123" s="102">
        <v>20</v>
      </c>
      <c r="P123" s="102">
        <v>6</v>
      </c>
      <c r="Q123" s="102">
        <v>5.2</v>
      </c>
      <c r="R123" s="102">
        <v>15.600000000000001</v>
      </c>
      <c r="S123" s="102">
        <v>16</v>
      </c>
      <c r="T123" s="102">
        <v>10</v>
      </c>
      <c r="U123" s="102">
        <v>10</v>
      </c>
      <c r="V123" s="102">
        <v>24</v>
      </c>
      <c r="W123" s="102">
        <v>36</v>
      </c>
      <c r="X123" s="102">
        <v>12</v>
      </c>
      <c r="Y123" s="102">
        <v>24</v>
      </c>
      <c r="Z123" s="102">
        <v>17</v>
      </c>
      <c r="AA123" s="102">
        <v>17.5</v>
      </c>
      <c r="AB123" s="102">
        <v>34.5</v>
      </c>
      <c r="AC123" s="102">
        <v>52.5</v>
      </c>
      <c r="AD123" s="102">
        <v>17.4</v>
      </c>
      <c r="AE123" s="102">
        <v>34.8</v>
      </c>
      <c r="AF123" s="102">
        <v>18</v>
      </c>
      <c r="AG123" s="102">
        <v>18</v>
      </c>
      <c r="AH123" s="102">
        <v>36</v>
      </c>
      <c r="AI123" s="102">
        <v>36</v>
      </c>
      <c r="AJ123" s="102">
        <v>14.4</v>
      </c>
      <c r="AK123" s="102">
        <v>14.4</v>
      </c>
      <c r="AL123" s="102">
        <v>17</v>
      </c>
      <c r="AM123" s="102">
        <v>16</v>
      </c>
      <c r="AN123" s="102">
        <v>33</v>
      </c>
      <c r="AO123" s="102">
        <v>30</v>
      </c>
      <c r="AP123" s="102">
        <v>12.6</v>
      </c>
      <c r="AQ123" s="102">
        <v>37.8</v>
      </c>
      <c r="AR123" s="102">
        <v>15</v>
      </c>
      <c r="AS123" s="102">
        <v>15</v>
      </c>
      <c r="AT123" s="102">
        <v>15</v>
      </c>
      <c r="AU123" s="102">
        <v>30</v>
      </c>
      <c r="AV123" s="102">
        <v>29</v>
      </c>
      <c r="AW123" s="102">
        <v>11.8</v>
      </c>
      <c r="AX123" s="102">
        <v>47.2</v>
      </c>
      <c r="AY123" s="102">
        <v>13</v>
      </c>
      <c r="AZ123" s="102">
        <v>13</v>
      </c>
      <c r="BA123" s="102">
        <v>26</v>
      </c>
      <c r="BB123" s="102">
        <v>39</v>
      </c>
      <c r="BC123" s="102">
        <v>13</v>
      </c>
      <c r="BD123" s="102">
        <v>26</v>
      </c>
      <c r="BE123" s="102">
        <v>17</v>
      </c>
      <c r="BF123" s="102">
        <v>16</v>
      </c>
      <c r="BG123" s="102">
        <v>33</v>
      </c>
      <c r="BH123" s="102">
        <v>42</v>
      </c>
      <c r="BI123" s="102">
        <v>15</v>
      </c>
      <c r="BJ123" s="102">
        <v>30</v>
      </c>
      <c r="BK123" s="102">
        <v>16</v>
      </c>
      <c r="BL123" s="102">
        <v>14</v>
      </c>
      <c r="BM123" s="102">
        <v>30</v>
      </c>
      <c r="BN123" s="102">
        <v>36</v>
      </c>
      <c r="BO123" s="102">
        <v>13.2</v>
      </c>
      <c r="BP123" s="102">
        <v>13.2</v>
      </c>
      <c r="BQ123" s="102">
        <v>18</v>
      </c>
      <c r="BR123" s="102">
        <v>18</v>
      </c>
      <c r="BS123" s="102">
        <v>36</v>
      </c>
      <c r="BT123" s="102">
        <v>54</v>
      </c>
      <c r="BU123" s="102">
        <v>18</v>
      </c>
      <c r="BV123" s="102">
        <v>18</v>
      </c>
      <c r="BW123" s="102">
        <v>18</v>
      </c>
      <c r="BX123" s="102">
        <v>18</v>
      </c>
      <c r="BY123" s="102">
        <v>36</v>
      </c>
      <c r="BZ123" s="102">
        <v>54</v>
      </c>
      <c r="CA123" s="102">
        <v>18</v>
      </c>
      <c r="CB123" s="102">
        <v>18</v>
      </c>
      <c r="CC123" s="102">
        <v>18</v>
      </c>
      <c r="CD123" s="102">
        <v>17</v>
      </c>
      <c r="CE123" s="102">
        <v>35</v>
      </c>
      <c r="CF123" s="102">
        <v>51</v>
      </c>
      <c r="CG123" s="102">
        <v>17.2</v>
      </c>
      <c r="CH123" s="102">
        <v>17.2</v>
      </c>
      <c r="CI123" s="99">
        <v>384.7</v>
      </c>
      <c r="CJ123" s="99">
        <v>13.739285714285714</v>
      </c>
      <c r="CK123" s="103">
        <f t="shared" si="1"/>
        <v>30</v>
      </c>
    </row>
    <row r="124" spans="3:89" ht="5.25">
      <c r="C124" s="103">
        <v>116</v>
      </c>
      <c r="D124" s="113" t="s">
        <v>104</v>
      </c>
      <c r="E124" s="102">
        <v>16</v>
      </c>
      <c r="F124" s="102">
        <v>12</v>
      </c>
      <c r="G124" s="102">
        <v>12</v>
      </c>
      <c r="H124" s="102">
        <v>26.666666666666668</v>
      </c>
      <c r="I124" s="102">
        <v>36</v>
      </c>
      <c r="J124" s="102">
        <v>12.533333333333335</v>
      </c>
      <c r="K124" s="102">
        <v>62.66666666666667</v>
      </c>
      <c r="L124" s="102">
        <v>12</v>
      </c>
      <c r="M124" s="102">
        <v>10</v>
      </c>
      <c r="N124" s="102">
        <v>10</v>
      </c>
      <c r="O124" s="102">
        <v>21.333333333333332</v>
      </c>
      <c r="P124" s="102">
        <v>3</v>
      </c>
      <c r="Q124" s="102">
        <v>4.866666666666666</v>
      </c>
      <c r="R124" s="102">
        <v>14.599999999999998</v>
      </c>
      <c r="S124" s="102">
        <v>14</v>
      </c>
      <c r="T124" s="102">
        <v>4</v>
      </c>
      <c r="U124" s="102">
        <v>4</v>
      </c>
      <c r="V124" s="102">
        <v>14.666666666666666</v>
      </c>
      <c r="W124" s="102">
        <v>31.5</v>
      </c>
      <c r="X124" s="102">
        <v>9.233333333333333</v>
      </c>
      <c r="Y124" s="102">
        <v>18.466666666666665</v>
      </c>
      <c r="Z124" s="102">
        <v>14</v>
      </c>
      <c r="AA124" s="102">
        <v>14</v>
      </c>
      <c r="AB124" s="102">
        <v>28</v>
      </c>
      <c r="AC124" s="102">
        <v>30</v>
      </c>
      <c r="AD124" s="102">
        <v>11.6</v>
      </c>
      <c r="AE124" s="102">
        <v>23.2</v>
      </c>
      <c r="AF124" s="102">
        <v>17</v>
      </c>
      <c r="AG124" s="102">
        <v>20</v>
      </c>
      <c r="AH124" s="102">
        <v>37</v>
      </c>
      <c r="AI124" s="102">
        <v>36</v>
      </c>
      <c r="AJ124" s="102">
        <v>14.6</v>
      </c>
      <c r="AK124" s="102">
        <v>14.6</v>
      </c>
      <c r="AL124" s="102">
        <v>18</v>
      </c>
      <c r="AM124" s="102">
        <v>18</v>
      </c>
      <c r="AN124" s="102">
        <v>36</v>
      </c>
      <c r="AO124" s="102">
        <v>42</v>
      </c>
      <c r="AP124" s="102">
        <v>15.6</v>
      </c>
      <c r="AQ124" s="102">
        <v>46.8</v>
      </c>
      <c r="AR124" s="102">
        <v>12</v>
      </c>
      <c r="AS124" s="102">
        <v>10</v>
      </c>
      <c r="AT124" s="102">
        <v>15</v>
      </c>
      <c r="AU124" s="102">
        <v>24.666666666666668</v>
      </c>
      <c r="AV124" s="102">
        <v>36</v>
      </c>
      <c r="AW124" s="102">
        <v>12.133333333333335</v>
      </c>
      <c r="AX124" s="102">
        <v>48.53333333333334</v>
      </c>
      <c r="AY124" s="102">
        <v>13</v>
      </c>
      <c r="AZ124" s="102">
        <v>12.5</v>
      </c>
      <c r="BA124" s="102">
        <v>25.5</v>
      </c>
      <c r="BB124" s="102">
        <v>27</v>
      </c>
      <c r="BC124" s="102">
        <v>10.5</v>
      </c>
      <c r="BD124" s="102">
        <v>21</v>
      </c>
      <c r="BE124" s="102">
        <v>15</v>
      </c>
      <c r="BF124" s="102">
        <v>15</v>
      </c>
      <c r="BG124" s="102">
        <v>30</v>
      </c>
      <c r="BH124" s="102">
        <v>27</v>
      </c>
      <c r="BI124" s="102">
        <v>11.4</v>
      </c>
      <c r="BJ124" s="102">
        <v>22.8</v>
      </c>
      <c r="BK124" s="102">
        <v>18</v>
      </c>
      <c r="BL124" s="102">
        <v>18</v>
      </c>
      <c r="BM124" s="102">
        <v>36</v>
      </c>
      <c r="BN124" s="102">
        <v>15</v>
      </c>
      <c r="BO124" s="102">
        <v>10.2</v>
      </c>
      <c r="BP124" s="102">
        <v>10.2</v>
      </c>
      <c r="BQ124" s="102">
        <v>15</v>
      </c>
      <c r="BR124" s="102">
        <v>15</v>
      </c>
      <c r="BS124" s="102">
        <v>30</v>
      </c>
      <c r="BT124" s="102">
        <v>45</v>
      </c>
      <c r="BU124" s="102">
        <v>15</v>
      </c>
      <c r="BV124" s="102">
        <v>15</v>
      </c>
      <c r="BW124" s="102">
        <v>18</v>
      </c>
      <c r="BX124" s="102">
        <v>18</v>
      </c>
      <c r="BY124" s="102">
        <v>36</v>
      </c>
      <c r="BZ124" s="102">
        <v>54</v>
      </c>
      <c r="CA124" s="102">
        <v>18</v>
      </c>
      <c r="CB124" s="102">
        <v>18</v>
      </c>
      <c r="CC124" s="102">
        <v>18</v>
      </c>
      <c r="CD124" s="102">
        <v>16</v>
      </c>
      <c r="CE124" s="102">
        <v>34</v>
      </c>
      <c r="CF124" s="102">
        <v>51</v>
      </c>
      <c r="CG124" s="102">
        <v>17</v>
      </c>
      <c r="CH124" s="102">
        <v>17</v>
      </c>
      <c r="CI124" s="99">
        <v>332.8666666666666</v>
      </c>
      <c r="CJ124" s="99">
        <v>11.888095238095236</v>
      </c>
      <c r="CK124" s="103">
        <f t="shared" si="1"/>
        <v>57</v>
      </c>
    </row>
    <row r="125" spans="3:89" ht="5.25">
      <c r="C125" s="103">
        <v>117</v>
      </c>
      <c r="D125" s="113" t="s">
        <v>175</v>
      </c>
      <c r="E125" s="102">
        <v>14</v>
      </c>
      <c r="F125" s="102">
        <v>10</v>
      </c>
      <c r="G125" s="102">
        <v>10</v>
      </c>
      <c r="H125" s="102">
        <v>22.666666666666668</v>
      </c>
      <c r="I125" s="102">
        <v>27</v>
      </c>
      <c r="J125" s="102">
        <v>9.933333333333334</v>
      </c>
      <c r="K125" s="102">
        <v>49.66666666666667</v>
      </c>
      <c r="L125" s="102">
        <v>8</v>
      </c>
      <c r="M125" s="102">
        <v>8</v>
      </c>
      <c r="N125" s="102">
        <v>8</v>
      </c>
      <c r="O125" s="102">
        <v>16</v>
      </c>
      <c r="P125" s="102">
        <v>6</v>
      </c>
      <c r="Q125" s="102">
        <v>4.4</v>
      </c>
      <c r="R125" s="102">
        <v>13.200000000000001</v>
      </c>
      <c r="S125" s="102">
        <v>10</v>
      </c>
      <c r="T125" s="102">
        <v>6.5</v>
      </c>
      <c r="U125" s="102">
        <v>6.5</v>
      </c>
      <c r="V125" s="102">
        <v>15.333333333333334</v>
      </c>
      <c r="W125" s="102">
        <v>7.5</v>
      </c>
      <c r="X125" s="102">
        <v>4.566666666666667</v>
      </c>
      <c r="Y125" s="102">
        <v>9.133333333333335</v>
      </c>
      <c r="Z125" s="102">
        <v>10</v>
      </c>
      <c r="AA125" s="102">
        <v>10</v>
      </c>
      <c r="AB125" s="102">
        <v>20</v>
      </c>
      <c r="AC125" s="102">
        <v>6</v>
      </c>
      <c r="AD125" s="102">
        <v>5.2</v>
      </c>
      <c r="AE125" s="102">
        <v>10.4</v>
      </c>
      <c r="AF125" s="102">
        <v>12</v>
      </c>
      <c r="AG125" s="102">
        <v>13</v>
      </c>
      <c r="AH125" s="102">
        <v>25</v>
      </c>
      <c r="AI125" s="102">
        <v>21</v>
      </c>
      <c r="AJ125" s="102">
        <v>9.2</v>
      </c>
      <c r="AK125" s="102">
        <v>9.2</v>
      </c>
      <c r="AL125" s="102">
        <v>13</v>
      </c>
      <c r="AM125" s="102">
        <v>13</v>
      </c>
      <c r="AN125" s="102">
        <v>26</v>
      </c>
      <c r="AO125" s="102">
        <v>15</v>
      </c>
      <c r="AP125" s="102">
        <v>8.2</v>
      </c>
      <c r="AQ125" s="102">
        <v>24.599999999999998</v>
      </c>
      <c r="AR125" s="102">
        <v>14</v>
      </c>
      <c r="AS125" s="102">
        <v>12</v>
      </c>
      <c r="AT125" s="102">
        <v>12</v>
      </c>
      <c r="AU125" s="102">
        <v>25.333333333333332</v>
      </c>
      <c r="AV125" s="102">
        <v>36</v>
      </c>
      <c r="AW125" s="102">
        <v>12.266666666666666</v>
      </c>
      <c r="AX125" s="102">
        <v>49.06666666666666</v>
      </c>
      <c r="AY125" s="102">
        <v>10</v>
      </c>
      <c r="AZ125" s="102">
        <v>11</v>
      </c>
      <c r="BA125" s="102">
        <v>21</v>
      </c>
      <c r="BB125" s="102">
        <v>25.5</v>
      </c>
      <c r="BC125" s="102">
        <v>9.3</v>
      </c>
      <c r="BD125" s="102">
        <v>18.6</v>
      </c>
      <c r="BE125" s="102">
        <v>10</v>
      </c>
      <c r="BF125" s="102">
        <v>10</v>
      </c>
      <c r="BG125" s="102">
        <v>20</v>
      </c>
      <c r="BH125" s="102">
        <v>6</v>
      </c>
      <c r="BI125" s="102">
        <v>5.2</v>
      </c>
      <c r="BJ125" s="102">
        <v>10.4</v>
      </c>
      <c r="BK125" s="102">
        <v>15</v>
      </c>
      <c r="BL125" s="102">
        <v>14</v>
      </c>
      <c r="BM125" s="102">
        <v>29</v>
      </c>
      <c r="BN125" s="102">
        <v>24</v>
      </c>
      <c r="BO125" s="102">
        <v>10.6</v>
      </c>
      <c r="BP125" s="102">
        <v>10.6</v>
      </c>
      <c r="BQ125" s="102">
        <v>19</v>
      </c>
      <c r="BR125" s="102">
        <v>19</v>
      </c>
      <c r="BS125" s="102">
        <v>38</v>
      </c>
      <c r="BT125" s="102">
        <v>57</v>
      </c>
      <c r="BU125" s="102">
        <v>19</v>
      </c>
      <c r="BV125" s="102">
        <v>19</v>
      </c>
      <c r="BW125" s="102">
        <v>18</v>
      </c>
      <c r="BX125" s="102">
        <v>18</v>
      </c>
      <c r="BY125" s="102">
        <v>36</v>
      </c>
      <c r="BZ125" s="102">
        <v>54</v>
      </c>
      <c r="CA125" s="102">
        <v>18</v>
      </c>
      <c r="CB125" s="102">
        <v>18</v>
      </c>
      <c r="CC125" s="102">
        <v>18</v>
      </c>
      <c r="CD125" s="102">
        <v>18</v>
      </c>
      <c r="CE125" s="102">
        <v>36</v>
      </c>
      <c r="CF125" s="102">
        <v>54</v>
      </c>
      <c r="CG125" s="102">
        <v>18</v>
      </c>
      <c r="CH125" s="102">
        <v>18</v>
      </c>
      <c r="CI125" s="99">
        <v>259.8666666666666</v>
      </c>
      <c r="CJ125" s="99">
        <v>9.28095238095238</v>
      </c>
      <c r="CK125" s="103">
        <f t="shared" si="1"/>
        <v>128</v>
      </c>
    </row>
    <row r="126" spans="3:89" ht="5.25">
      <c r="C126" s="103">
        <v>118</v>
      </c>
      <c r="D126" s="113" t="s">
        <v>205</v>
      </c>
      <c r="E126" s="102">
        <v>9</v>
      </c>
      <c r="F126" s="102">
        <v>5</v>
      </c>
      <c r="G126" s="102">
        <v>5.5</v>
      </c>
      <c r="H126" s="102">
        <v>13</v>
      </c>
      <c r="I126" s="102">
        <v>3</v>
      </c>
      <c r="J126" s="102">
        <v>3.2</v>
      </c>
      <c r="K126" s="102">
        <v>16</v>
      </c>
      <c r="L126" s="102">
        <v>13</v>
      </c>
      <c r="M126" s="102">
        <v>10</v>
      </c>
      <c r="N126" s="102">
        <v>4</v>
      </c>
      <c r="O126" s="102">
        <v>18</v>
      </c>
      <c r="P126" s="102">
        <v>4.5</v>
      </c>
      <c r="Q126" s="102">
        <v>4.5</v>
      </c>
      <c r="R126" s="102">
        <v>13.5</v>
      </c>
      <c r="S126" s="102">
        <v>13</v>
      </c>
      <c r="T126" s="102">
        <v>6</v>
      </c>
      <c r="U126" s="102">
        <v>6</v>
      </c>
      <c r="V126" s="102">
        <v>16.666666666666668</v>
      </c>
      <c r="W126" s="102">
        <v>6</v>
      </c>
      <c r="X126" s="102">
        <v>4.533333333333333</v>
      </c>
      <c r="Y126" s="102">
        <v>9.066666666666666</v>
      </c>
      <c r="Z126" s="102">
        <v>9</v>
      </c>
      <c r="AA126" s="102">
        <v>4</v>
      </c>
      <c r="AB126" s="102">
        <v>13</v>
      </c>
      <c r="AC126" s="102">
        <v>13.5</v>
      </c>
      <c r="AD126" s="102">
        <v>5.3</v>
      </c>
      <c r="AE126" s="102">
        <v>10.6</v>
      </c>
      <c r="AF126" s="102">
        <v>12</v>
      </c>
      <c r="AG126" s="102">
        <v>13</v>
      </c>
      <c r="AH126" s="102">
        <v>25</v>
      </c>
      <c r="AI126" s="102">
        <v>12</v>
      </c>
      <c r="AJ126" s="102">
        <v>7.4</v>
      </c>
      <c r="AK126" s="102">
        <v>7.4</v>
      </c>
      <c r="AL126" s="102">
        <v>14</v>
      </c>
      <c r="AM126" s="102">
        <v>14</v>
      </c>
      <c r="AN126" s="102">
        <v>28</v>
      </c>
      <c r="AO126" s="102">
        <v>27</v>
      </c>
      <c r="AP126" s="102">
        <v>11</v>
      </c>
      <c r="AQ126" s="102">
        <v>33</v>
      </c>
      <c r="AR126" s="102">
        <v>12</v>
      </c>
      <c r="AS126" s="102">
        <v>10</v>
      </c>
      <c r="AT126" s="102">
        <v>14</v>
      </c>
      <c r="AU126" s="102">
        <v>24</v>
      </c>
      <c r="AV126" s="102">
        <v>31</v>
      </c>
      <c r="AW126" s="102">
        <v>11</v>
      </c>
      <c r="AX126" s="102">
        <v>44</v>
      </c>
      <c r="AY126" s="102">
        <v>10</v>
      </c>
      <c r="AZ126" s="102">
        <v>10.5</v>
      </c>
      <c r="BA126" s="102">
        <v>20.5</v>
      </c>
      <c r="BB126" s="102">
        <v>22.5</v>
      </c>
      <c r="BC126" s="102">
        <v>8.6</v>
      </c>
      <c r="BD126" s="102">
        <v>17.2</v>
      </c>
      <c r="BE126" s="102">
        <v>11</v>
      </c>
      <c r="BF126" s="102">
        <v>11</v>
      </c>
      <c r="BG126" s="102">
        <v>22</v>
      </c>
      <c r="BH126" s="102">
        <v>15</v>
      </c>
      <c r="BI126" s="102">
        <v>7.4</v>
      </c>
      <c r="BJ126" s="102">
        <v>14.8</v>
      </c>
      <c r="BK126" s="102">
        <v>16</v>
      </c>
      <c r="BL126" s="102">
        <v>14</v>
      </c>
      <c r="BM126" s="102">
        <v>30</v>
      </c>
      <c r="BN126" s="102">
        <v>9</v>
      </c>
      <c r="BO126" s="102">
        <v>7.8</v>
      </c>
      <c r="BP126" s="102">
        <v>7.8</v>
      </c>
      <c r="BQ126" s="102">
        <v>14</v>
      </c>
      <c r="BR126" s="102">
        <v>14</v>
      </c>
      <c r="BS126" s="102">
        <v>28</v>
      </c>
      <c r="BT126" s="102">
        <v>42</v>
      </c>
      <c r="BU126" s="102">
        <v>14</v>
      </c>
      <c r="BV126" s="102">
        <v>14</v>
      </c>
      <c r="BW126" s="102">
        <v>14</v>
      </c>
      <c r="BX126" s="102">
        <v>10</v>
      </c>
      <c r="BY126" s="102">
        <v>24</v>
      </c>
      <c r="BZ126" s="102">
        <v>36</v>
      </c>
      <c r="CA126" s="102">
        <v>12</v>
      </c>
      <c r="CB126" s="102">
        <v>12</v>
      </c>
      <c r="CC126" s="102">
        <v>18</v>
      </c>
      <c r="CD126" s="102">
        <v>17</v>
      </c>
      <c r="CE126" s="102">
        <v>35</v>
      </c>
      <c r="CF126" s="102">
        <v>51</v>
      </c>
      <c r="CG126" s="102">
        <v>17.2</v>
      </c>
      <c r="CH126" s="102">
        <v>17.2</v>
      </c>
      <c r="CI126" s="99">
        <v>216.56666666666666</v>
      </c>
      <c r="CJ126" s="99">
        <v>7.734523809523809</v>
      </c>
      <c r="CK126" s="103">
        <f t="shared" si="1"/>
        <v>158</v>
      </c>
    </row>
    <row r="127" spans="3:89" ht="5.25">
      <c r="C127" s="103">
        <v>119</v>
      </c>
      <c r="D127" s="113" t="s">
        <v>135</v>
      </c>
      <c r="E127" s="102">
        <v>15</v>
      </c>
      <c r="F127" s="102">
        <v>8.5</v>
      </c>
      <c r="G127" s="102">
        <v>10</v>
      </c>
      <c r="H127" s="102">
        <v>22.333333333333332</v>
      </c>
      <c r="I127" s="102">
        <v>31.5</v>
      </c>
      <c r="J127" s="102">
        <v>10.766666666666666</v>
      </c>
      <c r="K127" s="102">
        <v>53.83333333333333</v>
      </c>
      <c r="L127" s="102">
        <v>10</v>
      </c>
      <c r="M127" s="102">
        <v>10</v>
      </c>
      <c r="N127" s="102">
        <v>4</v>
      </c>
      <c r="O127" s="102">
        <v>16</v>
      </c>
      <c r="P127" s="102">
        <v>10.5</v>
      </c>
      <c r="Q127" s="102">
        <v>5.3</v>
      </c>
      <c r="R127" s="102">
        <v>15.899999999999999</v>
      </c>
      <c r="S127" s="102">
        <v>12</v>
      </c>
      <c r="T127" s="102">
        <v>9</v>
      </c>
      <c r="U127" s="102">
        <v>9</v>
      </c>
      <c r="V127" s="102">
        <v>20</v>
      </c>
      <c r="W127" s="102">
        <v>22.5</v>
      </c>
      <c r="X127" s="102">
        <v>8.5</v>
      </c>
      <c r="Y127" s="102">
        <v>17</v>
      </c>
      <c r="Z127" s="102">
        <v>14</v>
      </c>
      <c r="AA127" s="102">
        <v>7.5</v>
      </c>
      <c r="AB127" s="102">
        <v>21.5</v>
      </c>
      <c r="AC127" s="102">
        <v>40.5</v>
      </c>
      <c r="AD127" s="102">
        <v>12.4</v>
      </c>
      <c r="AE127" s="102">
        <v>24.8</v>
      </c>
      <c r="AF127" s="102">
        <v>17</v>
      </c>
      <c r="AG127" s="102">
        <v>15</v>
      </c>
      <c r="AH127" s="102">
        <v>32</v>
      </c>
      <c r="AI127" s="102">
        <v>33</v>
      </c>
      <c r="AJ127" s="102">
        <v>13</v>
      </c>
      <c r="AK127" s="102">
        <v>13</v>
      </c>
      <c r="AL127" s="102">
        <v>17</v>
      </c>
      <c r="AM127" s="102">
        <v>17</v>
      </c>
      <c r="AN127" s="102">
        <v>34</v>
      </c>
      <c r="AO127" s="102">
        <v>30</v>
      </c>
      <c r="AP127" s="102">
        <v>12.8</v>
      </c>
      <c r="AQ127" s="102">
        <v>38.400000000000006</v>
      </c>
      <c r="AR127" s="102">
        <v>14</v>
      </c>
      <c r="AS127" s="102">
        <v>12</v>
      </c>
      <c r="AT127" s="102">
        <v>14</v>
      </c>
      <c r="AU127" s="102">
        <v>26.666666666666668</v>
      </c>
      <c r="AV127" s="102">
        <v>27</v>
      </c>
      <c r="AW127" s="102">
        <v>10.733333333333334</v>
      </c>
      <c r="AX127" s="102">
        <v>42.93333333333334</v>
      </c>
      <c r="AY127" s="102">
        <v>16</v>
      </c>
      <c r="AZ127" s="102">
        <v>10</v>
      </c>
      <c r="BA127" s="102">
        <v>26</v>
      </c>
      <c r="BB127" s="102">
        <v>21</v>
      </c>
      <c r="BC127" s="102">
        <v>9.4</v>
      </c>
      <c r="BD127" s="102">
        <v>18.8</v>
      </c>
      <c r="BE127" s="102">
        <v>12</v>
      </c>
      <c r="BF127" s="102">
        <v>12</v>
      </c>
      <c r="BG127" s="102">
        <v>24</v>
      </c>
      <c r="BH127" s="102">
        <v>30</v>
      </c>
      <c r="BI127" s="102">
        <v>10.8</v>
      </c>
      <c r="BJ127" s="102">
        <v>21.6</v>
      </c>
      <c r="BK127" s="102">
        <v>16</v>
      </c>
      <c r="BL127" s="102">
        <v>16</v>
      </c>
      <c r="BM127" s="102">
        <v>32</v>
      </c>
      <c r="BN127" s="102">
        <v>18</v>
      </c>
      <c r="BO127" s="102">
        <v>10</v>
      </c>
      <c r="BP127" s="102">
        <v>10</v>
      </c>
      <c r="BQ127" s="102">
        <v>14</v>
      </c>
      <c r="BR127" s="102">
        <v>14</v>
      </c>
      <c r="BS127" s="102">
        <v>28</v>
      </c>
      <c r="BT127" s="102">
        <v>42</v>
      </c>
      <c r="BU127" s="102">
        <v>14</v>
      </c>
      <c r="BV127" s="102">
        <v>14</v>
      </c>
      <c r="BW127" s="102">
        <v>16</v>
      </c>
      <c r="BX127" s="102">
        <v>16</v>
      </c>
      <c r="BY127" s="102">
        <v>32</v>
      </c>
      <c r="BZ127" s="102">
        <v>48</v>
      </c>
      <c r="CA127" s="102">
        <v>16</v>
      </c>
      <c r="CB127" s="102">
        <v>16</v>
      </c>
      <c r="CC127" s="102">
        <v>18</v>
      </c>
      <c r="CD127" s="102">
        <v>16</v>
      </c>
      <c r="CE127" s="102">
        <v>34</v>
      </c>
      <c r="CF127" s="102">
        <v>51</v>
      </c>
      <c r="CG127" s="102">
        <v>17</v>
      </c>
      <c r="CH127" s="102">
        <v>17</v>
      </c>
      <c r="CI127" s="99">
        <v>303.2666666666667</v>
      </c>
      <c r="CJ127" s="99">
        <v>10.830952380952382</v>
      </c>
      <c r="CK127" s="103">
        <f t="shared" si="1"/>
        <v>88</v>
      </c>
    </row>
    <row r="128" spans="3:89" ht="5.25">
      <c r="C128" s="103">
        <v>120</v>
      </c>
      <c r="D128" s="113" t="s">
        <v>49</v>
      </c>
      <c r="E128" s="102">
        <v>18</v>
      </c>
      <c r="F128" s="102">
        <v>16</v>
      </c>
      <c r="G128" s="102">
        <v>14.5</v>
      </c>
      <c r="H128" s="102">
        <v>32.333333333333336</v>
      </c>
      <c r="I128" s="102">
        <v>48</v>
      </c>
      <c r="J128" s="102">
        <v>16.06666666666667</v>
      </c>
      <c r="K128" s="102">
        <v>80.33333333333334</v>
      </c>
      <c r="L128" s="102">
        <v>18</v>
      </c>
      <c r="M128" s="102">
        <v>20</v>
      </c>
      <c r="N128" s="102">
        <v>20</v>
      </c>
      <c r="O128" s="102">
        <v>38.666666666666664</v>
      </c>
      <c r="P128" s="102">
        <v>54</v>
      </c>
      <c r="Q128" s="102">
        <v>18.53333333333333</v>
      </c>
      <c r="R128" s="102">
        <v>55.599999999999994</v>
      </c>
      <c r="S128" s="102">
        <v>18</v>
      </c>
      <c r="T128" s="102">
        <v>20</v>
      </c>
      <c r="U128" s="102">
        <v>10</v>
      </c>
      <c r="V128" s="102">
        <v>32</v>
      </c>
      <c r="W128" s="102">
        <v>58.5</v>
      </c>
      <c r="X128" s="102">
        <v>18.1</v>
      </c>
      <c r="Y128" s="102">
        <v>36.2</v>
      </c>
      <c r="Z128" s="102">
        <v>17</v>
      </c>
      <c r="AA128" s="102">
        <v>19</v>
      </c>
      <c r="AB128" s="102">
        <v>36</v>
      </c>
      <c r="AC128" s="102">
        <v>52.5</v>
      </c>
      <c r="AD128" s="102">
        <v>17.7</v>
      </c>
      <c r="AE128" s="102">
        <v>35.4</v>
      </c>
      <c r="AF128" s="102">
        <v>18</v>
      </c>
      <c r="AG128" s="102">
        <v>19</v>
      </c>
      <c r="AH128" s="102">
        <v>37</v>
      </c>
      <c r="AI128" s="102">
        <v>60</v>
      </c>
      <c r="AJ128" s="102">
        <v>19.4</v>
      </c>
      <c r="AK128" s="102">
        <v>19.4</v>
      </c>
      <c r="AL128" s="102">
        <v>20</v>
      </c>
      <c r="AM128" s="102">
        <v>20</v>
      </c>
      <c r="AN128" s="102">
        <v>40</v>
      </c>
      <c r="AO128" s="102">
        <v>54</v>
      </c>
      <c r="AP128" s="102">
        <v>18.8</v>
      </c>
      <c r="AQ128" s="102">
        <v>56.400000000000006</v>
      </c>
      <c r="AR128" s="102">
        <v>18</v>
      </c>
      <c r="AS128" s="102">
        <v>18</v>
      </c>
      <c r="AT128" s="102">
        <v>18</v>
      </c>
      <c r="AU128" s="102">
        <v>36</v>
      </c>
      <c r="AV128" s="102">
        <v>55</v>
      </c>
      <c r="AW128" s="102">
        <v>18.2</v>
      </c>
      <c r="AX128" s="102">
        <v>72.8</v>
      </c>
      <c r="AY128" s="102">
        <v>15</v>
      </c>
      <c r="AZ128" s="102">
        <v>16</v>
      </c>
      <c r="BA128" s="102">
        <v>31</v>
      </c>
      <c r="BB128" s="102">
        <v>48</v>
      </c>
      <c r="BC128" s="102">
        <v>15.8</v>
      </c>
      <c r="BD128" s="102">
        <v>31.6</v>
      </c>
      <c r="BE128" s="102">
        <v>16</v>
      </c>
      <c r="BF128" s="102">
        <v>14</v>
      </c>
      <c r="BG128" s="102">
        <v>30</v>
      </c>
      <c r="BH128" s="102">
        <v>39</v>
      </c>
      <c r="BI128" s="102">
        <v>13.8</v>
      </c>
      <c r="BJ128" s="102">
        <v>27.6</v>
      </c>
      <c r="BK128" s="102">
        <v>19</v>
      </c>
      <c r="BL128" s="102">
        <v>18</v>
      </c>
      <c r="BM128" s="102">
        <v>37</v>
      </c>
      <c r="BN128" s="102">
        <v>45</v>
      </c>
      <c r="BO128" s="102">
        <v>16.4</v>
      </c>
      <c r="BP128" s="102">
        <v>16.4</v>
      </c>
      <c r="BQ128" s="102">
        <v>20</v>
      </c>
      <c r="BR128" s="102">
        <v>20</v>
      </c>
      <c r="BS128" s="102">
        <v>40</v>
      </c>
      <c r="BT128" s="102">
        <v>60</v>
      </c>
      <c r="BU128" s="102">
        <v>20</v>
      </c>
      <c r="BV128" s="102">
        <v>20</v>
      </c>
      <c r="BW128" s="102">
        <v>20</v>
      </c>
      <c r="BX128" s="102">
        <v>20</v>
      </c>
      <c r="BY128" s="102">
        <v>40</v>
      </c>
      <c r="BZ128" s="102">
        <v>60</v>
      </c>
      <c r="CA128" s="102">
        <v>20</v>
      </c>
      <c r="CB128" s="102">
        <v>20</v>
      </c>
      <c r="CC128" s="102">
        <v>18</v>
      </c>
      <c r="CD128" s="102">
        <v>18</v>
      </c>
      <c r="CE128" s="102">
        <v>36</v>
      </c>
      <c r="CF128" s="102">
        <v>54</v>
      </c>
      <c r="CG128" s="102">
        <v>18</v>
      </c>
      <c r="CH128" s="102">
        <v>18</v>
      </c>
      <c r="CI128" s="99">
        <v>489.73333333333335</v>
      </c>
      <c r="CJ128" s="99">
        <v>17.49047619047619</v>
      </c>
      <c r="CK128" s="103">
        <f t="shared" si="1"/>
        <v>2</v>
      </c>
    </row>
    <row r="129" spans="3:89" ht="5.25">
      <c r="C129" s="103">
        <v>121</v>
      </c>
      <c r="D129" s="113" t="s">
        <v>61</v>
      </c>
      <c r="E129" s="102">
        <v>18</v>
      </c>
      <c r="F129" s="102">
        <v>17</v>
      </c>
      <c r="G129" s="102">
        <v>16</v>
      </c>
      <c r="H129" s="102">
        <v>34</v>
      </c>
      <c r="I129" s="102">
        <v>36</v>
      </c>
      <c r="J129" s="102">
        <v>14</v>
      </c>
      <c r="K129" s="102">
        <v>70</v>
      </c>
      <c r="L129" s="102">
        <v>18</v>
      </c>
      <c r="M129" s="102">
        <v>20</v>
      </c>
      <c r="N129" s="102">
        <v>19</v>
      </c>
      <c r="O129" s="102">
        <v>38</v>
      </c>
      <c r="P129" s="102">
        <v>48</v>
      </c>
      <c r="Q129" s="102">
        <v>17.2</v>
      </c>
      <c r="R129" s="102">
        <v>51.599999999999994</v>
      </c>
      <c r="S129" s="102">
        <v>18</v>
      </c>
      <c r="T129" s="102">
        <v>16</v>
      </c>
      <c r="U129" s="102">
        <v>15</v>
      </c>
      <c r="V129" s="102">
        <v>32.666666666666664</v>
      </c>
      <c r="W129" s="102">
        <v>51</v>
      </c>
      <c r="X129" s="102">
        <v>16.73333333333333</v>
      </c>
      <c r="Y129" s="102">
        <v>33.46666666666666</v>
      </c>
      <c r="Z129" s="102">
        <v>17</v>
      </c>
      <c r="AA129" s="102">
        <v>19</v>
      </c>
      <c r="AB129" s="102">
        <v>36</v>
      </c>
      <c r="AC129" s="102">
        <v>54</v>
      </c>
      <c r="AD129" s="102">
        <v>18</v>
      </c>
      <c r="AE129" s="102">
        <v>36</v>
      </c>
      <c r="AF129" s="102">
        <v>18</v>
      </c>
      <c r="AG129" s="102">
        <v>17</v>
      </c>
      <c r="AH129" s="102">
        <v>35</v>
      </c>
      <c r="AI129" s="102">
        <v>48</v>
      </c>
      <c r="AJ129" s="102">
        <v>16.6</v>
      </c>
      <c r="AK129" s="102">
        <v>16.6</v>
      </c>
      <c r="AL129" s="102">
        <v>17</v>
      </c>
      <c r="AM129" s="102">
        <v>17</v>
      </c>
      <c r="AN129" s="102">
        <v>34</v>
      </c>
      <c r="AO129" s="102">
        <v>42</v>
      </c>
      <c r="AP129" s="102">
        <v>15.2</v>
      </c>
      <c r="AQ129" s="102">
        <v>45.599999999999994</v>
      </c>
      <c r="AR129" s="102">
        <v>16</v>
      </c>
      <c r="AS129" s="102">
        <v>18</v>
      </c>
      <c r="AT129" s="102">
        <v>16</v>
      </c>
      <c r="AU129" s="102">
        <v>33.333333333333336</v>
      </c>
      <c r="AV129" s="102">
        <v>49</v>
      </c>
      <c r="AW129" s="102">
        <v>16.46666666666667</v>
      </c>
      <c r="AX129" s="102">
        <v>65.86666666666667</v>
      </c>
      <c r="AY129" s="102">
        <v>14</v>
      </c>
      <c r="AZ129" s="102">
        <v>15.5</v>
      </c>
      <c r="BA129" s="102">
        <v>29.5</v>
      </c>
      <c r="BB129" s="102">
        <v>45</v>
      </c>
      <c r="BC129" s="102">
        <v>14.9</v>
      </c>
      <c r="BD129" s="102">
        <v>29.8</v>
      </c>
      <c r="BE129" s="102">
        <v>11</v>
      </c>
      <c r="BF129" s="102">
        <v>11</v>
      </c>
      <c r="BG129" s="102">
        <v>22</v>
      </c>
      <c r="BH129" s="102">
        <v>18</v>
      </c>
      <c r="BI129" s="102">
        <v>8</v>
      </c>
      <c r="BJ129" s="102">
        <v>16</v>
      </c>
      <c r="BK129" s="102">
        <v>16</v>
      </c>
      <c r="BL129" s="102">
        <v>15</v>
      </c>
      <c r="BM129" s="102">
        <v>31</v>
      </c>
      <c r="BN129" s="102">
        <v>57</v>
      </c>
      <c r="BO129" s="102">
        <v>17.6</v>
      </c>
      <c r="BP129" s="102">
        <v>17.6</v>
      </c>
      <c r="BQ129" s="102">
        <v>18</v>
      </c>
      <c r="BR129" s="102">
        <v>18</v>
      </c>
      <c r="BS129" s="102">
        <v>36</v>
      </c>
      <c r="BT129" s="102">
        <v>54</v>
      </c>
      <c r="BU129" s="102">
        <v>18</v>
      </c>
      <c r="BV129" s="102">
        <v>18</v>
      </c>
      <c r="BW129" s="102">
        <v>20</v>
      </c>
      <c r="BX129" s="102">
        <v>18</v>
      </c>
      <c r="BY129" s="102">
        <v>38</v>
      </c>
      <c r="BZ129" s="102">
        <v>57</v>
      </c>
      <c r="CA129" s="102">
        <v>19</v>
      </c>
      <c r="CB129" s="102">
        <v>19</v>
      </c>
      <c r="CC129" s="102">
        <v>18</v>
      </c>
      <c r="CD129" s="102">
        <v>18</v>
      </c>
      <c r="CE129" s="102">
        <v>36</v>
      </c>
      <c r="CF129" s="102">
        <v>51</v>
      </c>
      <c r="CG129" s="102">
        <v>17.4</v>
      </c>
      <c r="CH129" s="102">
        <v>17.4</v>
      </c>
      <c r="CI129" s="99">
        <v>436.9333333333333</v>
      </c>
      <c r="CJ129" s="99">
        <v>15.604761904761903</v>
      </c>
      <c r="CK129" s="103">
        <f t="shared" si="1"/>
        <v>14</v>
      </c>
    </row>
    <row r="130" spans="3:89" ht="5.25">
      <c r="C130" s="103">
        <v>122</v>
      </c>
      <c r="D130" s="113" t="s">
        <v>48</v>
      </c>
      <c r="E130" s="102">
        <v>19</v>
      </c>
      <c r="F130" s="102">
        <v>15.5</v>
      </c>
      <c r="G130" s="102">
        <v>19</v>
      </c>
      <c r="H130" s="102">
        <v>35.666666666666664</v>
      </c>
      <c r="I130" s="102">
        <v>57</v>
      </c>
      <c r="J130" s="102">
        <v>18.53333333333333</v>
      </c>
      <c r="K130" s="102">
        <v>92.66666666666666</v>
      </c>
      <c r="L130" s="102">
        <v>18</v>
      </c>
      <c r="M130" s="102">
        <v>20</v>
      </c>
      <c r="N130" s="102">
        <v>20</v>
      </c>
      <c r="O130" s="102">
        <v>38.666666666666664</v>
      </c>
      <c r="P130" s="102">
        <v>57</v>
      </c>
      <c r="Q130" s="102">
        <v>19.133333333333333</v>
      </c>
      <c r="R130" s="102">
        <v>57.4</v>
      </c>
      <c r="S130" s="102">
        <v>18</v>
      </c>
      <c r="T130" s="102">
        <v>20</v>
      </c>
      <c r="U130" s="102">
        <v>15.5</v>
      </c>
      <c r="V130" s="102">
        <v>35.666666666666664</v>
      </c>
      <c r="W130" s="102">
        <v>54</v>
      </c>
      <c r="X130" s="102">
        <v>17.93333333333333</v>
      </c>
      <c r="Y130" s="102">
        <v>35.86666666666666</v>
      </c>
      <c r="Z130" s="102">
        <v>18</v>
      </c>
      <c r="AA130" s="102">
        <v>20</v>
      </c>
      <c r="AB130" s="102">
        <v>38</v>
      </c>
      <c r="AC130" s="102">
        <v>58.5</v>
      </c>
      <c r="AD130" s="102">
        <v>19.3</v>
      </c>
      <c r="AE130" s="102">
        <v>38.6</v>
      </c>
      <c r="AF130" s="102">
        <v>19</v>
      </c>
      <c r="AG130" s="102">
        <v>20</v>
      </c>
      <c r="AH130" s="102">
        <v>39</v>
      </c>
      <c r="AI130" s="102">
        <v>60</v>
      </c>
      <c r="AJ130" s="102">
        <v>19.8</v>
      </c>
      <c r="AK130" s="102">
        <v>19.8</v>
      </c>
      <c r="AL130" s="102">
        <v>20</v>
      </c>
      <c r="AM130" s="102">
        <v>20</v>
      </c>
      <c r="AN130" s="102">
        <v>40</v>
      </c>
      <c r="AO130" s="102">
        <v>60</v>
      </c>
      <c r="AP130" s="102">
        <v>20</v>
      </c>
      <c r="AQ130" s="102">
        <v>60</v>
      </c>
      <c r="AR130" s="102">
        <v>18</v>
      </c>
      <c r="AS130" s="102">
        <v>19</v>
      </c>
      <c r="AT130" s="102">
        <v>19</v>
      </c>
      <c r="AU130" s="102">
        <v>37.333333333333336</v>
      </c>
      <c r="AV130" s="102">
        <v>60</v>
      </c>
      <c r="AW130" s="102">
        <v>19.46666666666667</v>
      </c>
      <c r="AX130" s="102">
        <v>77.86666666666667</v>
      </c>
      <c r="AY130" s="102">
        <v>14</v>
      </c>
      <c r="AZ130" s="102">
        <v>15</v>
      </c>
      <c r="BA130" s="102">
        <v>29</v>
      </c>
      <c r="BB130" s="102">
        <v>54</v>
      </c>
      <c r="BC130" s="102">
        <v>16.6</v>
      </c>
      <c r="BD130" s="102">
        <v>33.2</v>
      </c>
      <c r="BE130" s="102">
        <v>14</v>
      </c>
      <c r="BF130" s="102">
        <v>13</v>
      </c>
      <c r="BG130" s="102">
        <v>27</v>
      </c>
      <c r="BH130" s="102">
        <v>36</v>
      </c>
      <c r="BI130" s="102">
        <v>12.6</v>
      </c>
      <c r="BJ130" s="102">
        <v>25.2</v>
      </c>
      <c r="BK130" s="102">
        <v>20</v>
      </c>
      <c r="BL130" s="102">
        <v>20</v>
      </c>
      <c r="BM130" s="102">
        <v>40</v>
      </c>
      <c r="BN130" s="102">
        <v>60</v>
      </c>
      <c r="BO130" s="102">
        <v>20</v>
      </c>
      <c r="BP130" s="102">
        <v>20</v>
      </c>
      <c r="BQ130" s="102">
        <v>20</v>
      </c>
      <c r="BR130" s="102">
        <v>20</v>
      </c>
      <c r="BS130" s="102">
        <v>40</v>
      </c>
      <c r="BT130" s="102">
        <v>60</v>
      </c>
      <c r="BU130" s="102">
        <v>20</v>
      </c>
      <c r="BV130" s="102">
        <v>20</v>
      </c>
      <c r="BW130" s="102">
        <v>20</v>
      </c>
      <c r="BX130" s="102">
        <v>20</v>
      </c>
      <c r="BY130" s="102">
        <v>40</v>
      </c>
      <c r="BZ130" s="102">
        <v>60</v>
      </c>
      <c r="CA130" s="102">
        <v>20</v>
      </c>
      <c r="CB130" s="102">
        <v>20</v>
      </c>
      <c r="CC130" s="102">
        <v>18</v>
      </c>
      <c r="CD130" s="102">
        <v>18</v>
      </c>
      <c r="CE130" s="102">
        <v>36</v>
      </c>
      <c r="CF130" s="102">
        <v>54</v>
      </c>
      <c r="CG130" s="102">
        <v>18</v>
      </c>
      <c r="CH130" s="102">
        <v>18</v>
      </c>
      <c r="CI130" s="99">
        <v>518.6</v>
      </c>
      <c r="CJ130" s="99">
        <v>18.521428571428572</v>
      </c>
      <c r="CK130" s="103">
        <f t="shared" si="1"/>
        <v>1</v>
      </c>
    </row>
    <row r="131" spans="3:89" ht="5.25">
      <c r="C131" s="103">
        <v>123</v>
      </c>
      <c r="D131" s="113" t="s">
        <v>195</v>
      </c>
      <c r="E131" s="102">
        <v>9</v>
      </c>
      <c r="F131" s="102">
        <v>6</v>
      </c>
      <c r="G131" s="102">
        <v>4.5</v>
      </c>
      <c r="H131" s="102">
        <v>13</v>
      </c>
      <c r="I131" s="102">
        <v>30</v>
      </c>
      <c r="J131" s="102">
        <v>8.6</v>
      </c>
      <c r="K131" s="102">
        <v>43</v>
      </c>
      <c r="L131" s="102">
        <v>10</v>
      </c>
      <c r="M131" s="102">
        <v>9</v>
      </c>
      <c r="N131" s="102">
        <v>9</v>
      </c>
      <c r="O131" s="102">
        <v>18.666666666666668</v>
      </c>
      <c r="P131" s="102">
        <v>15</v>
      </c>
      <c r="Q131" s="102">
        <v>6.733333333333334</v>
      </c>
      <c r="R131" s="102">
        <v>20.200000000000003</v>
      </c>
      <c r="S131" s="102">
        <v>8</v>
      </c>
      <c r="T131" s="102">
        <v>8.5</v>
      </c>
      <c r="U131" s="102">
        <v>8.5</v>
      </c>
      <c r="V131" s="102">
        <v>16.666666666666668</v>
      </c>
      <c r="W131" s="102">
        <v>10.5</v>
      </c>
      <c r="X131" s="102">
        <v>5.433333333333334</v>
      </c>
      <c r="Y131" s="102">
        <v>10.866666666666667</v>
      </c>
      <c r="Z131" s="102">
        <v>8</v>
      </c>
      <c r="AA131" s="102">
        <v>6</v>
      </c>
      <c r="AB131" s="102">
        <v>14</v>
      </c>
      <c r="AC131" s="102">
        <v>28.5</v>
      </c>
      <c r="AD131" s="102">
        <v>8.5</v>
      </c>
      <c r="AE131" s="102">
        <v>17</v>
      </c>
      <c r="AF131" s="102">
        <v>12</v>
      </c>
      <c r="AG131" s="102">
        <v>13</v>
      </c>
      <c r="AH131" s="102">
        <v>25</v>
      </c>
      <c r="AI131" s="102">
        <v>21</v>
      </c>
      <c r="AJ131" s="102">
        <v>9.2</v>
      </c>
      <c r="AK131" s="102">
        <v>9.2</v>
      </c>
      <c r="AL131" s="102">
        <v>13</v>
      </c>
      <c r="AM131" s="102">
        <v>13</v>
      </c>
      <c r="AN131" s="102">
        <v>26</v>
      </c>
      <c r="AO131" s="102">
        <v>18</v>
      </c>
      <c r="AP131" s="102">
        <v>8.8</v>
      </c>
      <c r="AQ131" s="102">
        <v>26.400000000000002</v>
      </c>
      <c r="AR131" s="102">
        <v>12</v>
      </c>
      <c r="AS131" s="102">
        <v>9</v>
      </c>
      <c r="AT131" s="102">
        <v>8</v>
      </c>
      <c r="AU131" s="102">
        <v>19.333333333333332</v>
      </c>
      <c r="AV131" s="102">
        <v>2</v>
      </c>
      <c r="AW131" s="102">
        <v>4.266666666666667</v>
      </c>
      <c r="AX131" s="102">
        <v>17.066666666666666</v>
      </c>
      <c r="AY131" s="102">
        <v>10</v>
      </c>
      <c r="AZ131" s="102">
        <v>11.5</v>
      </c>
      <c r="BA131" s="102">
        <v>21.5</v>
      </c>
      <c r="BB131" s="102">
        <v>37.5</v>
      </c>
      <c r="BC131" s="102">
        <v>11.8</v>
      </c>
      <c r="BD131" s="102">
        <v>23.6</v>
      </c>
      <c r="BE131" s="102">
        <v>11</v>
      </c>
      <c r="BF131" s="102">
        <v>11</v>
      </c>
      <c r="BG131" s="102">
        <v>22</v>
      </c>
      <c r="BH131" s="102">
        <v>21</v>
      </c>
      <c r="BI131" s="102">
        <v>8.6</v>
      </c>
      <c r="BJ131" s="102">
        <v>17.2</v>
      </c>
      <c r="BK131" s="102">
        <v>15</v>
      </c>
      <c r="BL131" s="102">
        <v>14</v>
      </c>
      <c r="BM131" s="102">
        <v>29</v>
      </c>
      <c r="BN131" s="102">
        <v>12</v>
      </c>
      <c r="BO131" s="102">
        <v>8.2</v>
      </c>
      <c r="BP131" s="102">
        <v>8.2</v>
      </c>
      <c r="BQ131" s="102">
        <v>14</v>
      </c>
      <c r="BR131" s="102">
        <v>14</v>
      </c>
      <c r="BS131" s="102">
        <v>28</v>
      </c>
      <c r="BT131" s="102">
        <v>42</v>
      </c>
      <c r="BU131" s="102">
        <v>14</v>
      </c>
      <c r="BV131" s="102">
        <v>14</v>
      </c>
      <c r="BW131" s="102">
        <v>14</v>
      </c>
      <c r="BX131" s="102">
        <v>18</v>
      </c>
      <c r="BY131" s="102">
        <v>32</v>
      </c>
      <c r="BZ131" s="102">
        <v>48</v>
      </c>
      <c r="CA131" s="102">
        <v>16</v>
      </c>
      <c r="CB131" s="102">
        <v>16</v>
      </c>
      <c r="CC131" s="102">
        <v>18</v>
      </c>
      <c r="CD131" s="102">
        <v>16</v>
      </c>
      <c r="CE131" s="102">
        <v>34</v>
      </c>
      <c r="CF131" s="102">
        <v>51</v>
      </c>
      <c r="CG131" s="102">
        <v>17</v>
      </c>
      <c r="CH131" s="102">
        <v>17</v>
      </c>
      <c r="CI131" s="99">
        <v>239.73333333333335</v>
      </c>
      <c r="CJ131" s="99">
        <v>8.561904761904762</v>
      </c>
      <c r="CK131" s="103">
        <f t="shared" si="1"/>
        <v>148</v>
      </c>
    </row>
    <row r="132" spans="3:89" ht="5.25">
      <c r="C132" s="103">
        <v>124</v>
      </c>
      <c r="D132" s="113" t="s">
        <v>71</v>
      </c>
      <c r="E132" s="102">
        <v>18</v>
      </c>
      <c r="F132" s="102">
        <v>12</v>
      </c>
      <c r="G132" s="102">
        <v>12</v>
      </c>
      <c r="H132" s="102">
        <v>28</v>
      </c>
      <c r="I132" s="102">
        <v>48</v>
      </c>
      <c r="J132" s="102">
        <v>15.2</v>
      </c>
      <c r="K132" s="102">
        <v>76</v>
      </c>
      <c r="L132" s="102">
        <v>14</v>
      </c>
      <c r="M132" s="102">
        <v>10</v>
      </c>
      <c r="N132" s="102">
        <v>10</v>
      </c>
      <c r="O132" s="102">
        <v>22.666666666666668</v>
      </c>
      <c r="P132" s="102">
        <v>12</v>
      </c>
      <c r="Q132" s="102">
        <v>6.9333333333333345</v>
      </c>
      <c r="R132" s="102">
        <v>20.800000000000004</v>
      </c>
      <c r="S132" s="102">
        <v>14</v>
      </c>
      <c r="T132" s="102">
        <v>8.5</v>
      </c>
      <c r="U132" s="102">
        <v>8.5</v>
      </c>
      <c r="V132" s="102">
        <v>20.666666666666668</v>
      </c>
      <c r="W132" s="102">
        <v>37.5</v>
      </c>
      <c r="X132" s="102">
        <v>11.633333333333335</v>
      </c>
      <c r="Y132" s="102">
        <v>23.26666666666667</v>
      </c>
      <c r="Z132" s="102">
        <v>17</v>
      </c>
      <c r="AA132" s="102">
        <v>17</v>
      </c>
      <c r="AB132" s="102">
        <v>34</v>
      </c>
      <c r="AC132" s="102">
        <v>37.5</v>
      </c>
      <c r="AD132" s="102">
        <v>14.3</v>
      </c>
      <c r="AE132" s="102">
        <v>28.6</v>
      </c>
      <c r="AF132" s="102">
        <v>18</v>
      </c>
      <c r="AG132" s="102">
        <v>20</v>
      </c>
      <c r="AH132" s="102">
        <v>38</v>
      </c>
      <c r="AI132" s="102">
        <v>54</v>
      </c>
      <c r="AJ132" s="102">
        <v>18.4</v>
      </c>
      <c r="AK132" s="102">
        <v>18.4</v>
      </c>
      <c r="AL132" s="102">
        <v>19</v>
      </c>
      <c r="AM132" s="102">
        <v>19</v>
      </c>
      <c r="AN132" s="102">
        <v>38</v>
      </c>
      <c r="AO132" s="102">
        <v>54</v>
      </c>
      <c r="AP132" s="102">
        <v>18.4</v>
      </c>
      <c r="AQ132" s="102">
        <v>55.199999999999996</v>
      </c>
      <c r="AR132" s="102">
        <v>16</v>
      </c>
      <c r="AS132" s="102">
        <v>15</v>
      </c>
      <c r="AT132" s="102">
        <v>14</v>
      </c>
      <c r="AU132" s="102">
        <v>30</v>
      </c>
      <c r="AV132" s="102">
        <v>44</v>
      </c>
      <c r="AW132" s="102">
        <v>14.8</v>
      </c>
      <c r="AX132" s="102">
        <v>59.2</v>
      </c>
      <c r="AY132" s="102">
        <v>14</v>
      </c>
      <c r="AZ132" s="102">
        <v>13.5</v>
      </c>
      <c r="BA132" s="102">
        <v>27.5</v>
      </c>
      <c r="BB132" s="102">
        <v>42</v>
      </c>
      <c r="BC132" s="102">
        <v>13.9</v>
      </c>
      <c r="BD132" s="102">
        <v>27.8</v>
      </c>
      <c r="BE132" s="102">
        <v>13</v>
      </c>
      <c r="BF132" s="102">
        <v>12</v>
      </c>
      <c r="BG132" s="102">
        <v>25</v>
      </c>
      <c r="BH132" s="102">
        <v>33</v>
      </c>
      <c r="BI132" s="102">
        <v>11.6</v>
      </c>
      <c r="BJ132" s="102">
        <v>23.2</v>
      </c>
      <c r="BK132" s="102">
        <v>14</v>
      </c>
      <c r="BL132" s="102">
        <v>14</v>
      </c>
      <c r="BM132" s="102">
        <v>28</v>
      </c>
      <c r="BN132" s="102">
        <v>24</v>
      </c>
      <c r="BO132" s="102">
        <v>10.4</v>
      </c>
      <c r="BP132" s="102">
        <v>10.4</v>
      </c>
      <c r="BQ132" s="102">
        <v>20</v>
      </c>
      <c r="BR132" s="102">
        <v>20</v>
      </c>
      <c r="BS132" s="102">
        <v>40</v>
      </c>
      <c r="BT132" s="102">
        <v>60</v>
      </c>
      <c r="BU132" s="102">
        <v>20</v>
      </c>
      <c r="BV132" s="102">
        <v>20</v>
      </c>
      <c r="BW132" s="102">
        <v>18</v>
      </c>
      <c r="BX132" s="102">
        <v>18</v>
      </c>
      <c r="BY132" s="102">
        <v>36</v>
      </c>
      <c r="BZ132" s="102">
        <v>54</v>
      </c>
      <c r="CA132" s="102">
        <v>18</v>
      </c>
      <c r="CB132" s="102">
        <v>18</v>
      </c>
      <c r="CC132" s="102">
        <v>18</v>
      </c>
      <c r="CD132" s="102">
        <v>18</v>
      </c>
      <c r="CE132" s="102">
        <v>36</v>
      </c>
      <c r="CF132" s="102">
        <v>54</v>
      </c>
      <c r="CG132" s="102">
        <v>18</v>
      </c>
      <c r="CH132" s="102">
        <v>18</v>
      </c>
      <c r="CI132" s="99">
        <v>398.8666666666667</v>
      </c>
      <c r="CJ132" s="99">
        <v>14.245238095238095</v>
      </c>
      <c r="CK132" s="103">
        <f t="shared" si="1"/>
        <v>24</v>
      </c>
    </row>
    <row r="133" spans="3:89" ht="5.25">
      <c r="C133" s="103">
        <v>125</v>
      </c>
      <c r="D133" s="113" t="s">
        <v>166</v>
      </c>
      <c r="E133" s="102">
        <v>15</v>
      </c>
      <c r="F133" s="102">
        <v>9</v>
      </c>
      <c r="G133" s="102">
        <v>9</v>
      </c>
      <c r="H133" s="102">
        <v>22</v>
      </c>
      <c r="I133" s="102">
        <v>27</v>
      </c>
      <c r="J133" s="102">
        <v>9.8</v>
      </c>
      <c r="K133" s="102">
        <v>49</v>
      </c>
      <c r="L133" s="102">
        <v>10</v>
      </c>
      <c r="M133" s="102">
        <v>10</v>
      </c>
      <c r="N133" s="102">
        <v>10</v>
      </c>
      <c r="O133" s="102">
        <v>20</v>
      </c>
      <c r="P133" s="102">
        <v>13.5</v>
      </c>
      <c r="Q133" s="102">
        <v>6.7</v>
      </c>
      <c r="R133" s="102">
        <v>20.1</v>
      </c>
      <c r="S133" s="102">
        <v>14</v>
      </c>
      <c r="T133" s="102">
        <v>5</v>
      </c>
      <c r="U133" s="102">
        <v>8.5</v>
      </c>
      <c r="V133" s="102">
        <v>18.333333333333332</v>
      </c>
      <c r="W133" s="102">
        <v>6</v>
      </c>
      <c r="X133" s="102">
        <v>4.866666666666666</v>
      </c>
      <c r="Y133" s="102">
        <v>9.733333333333333</v>
      </c>
      <c r="Z133" s="102">
        <v>14</v>
      </c>
      <c r="AA133" s="102">
        <v>12</v>
      </c>
      <c r="AB133" s="102">
        <v>26</v>
      </c>
      <c r="AC133" s="102">
        <v>34.5</v>
      </c>
      <c r="AD133" s="102">
        <v>12.1</v>
      </c>
      <c r="AE133" s="102">
        <v>24.2</v>
      </c>
      <c r="AF133" s="102">
        <v>15</v>
      </c>
      <c r="AG133" s="102">
        <v>16</v>
      </c>
      <c r="AH133" s="102">
        <v>31</v>
      </c>
      <c r="AI133" s="102">
        <v>30</v>
      </c>
      <c r="AJ133" s="102">
        <v>12.2</v>
      </c>
      <c r="AK133" s="102">
        <v>12.2</v>
      </c>
      <c r="AL133" s="102">
        <v>15</v>
      </c>
      <c r="AM133" s="102">
        <v>15</v>
      </c>
      <c r="AN133" s="102">
        <v>30</v>
      </c>
      <c r="AO133" s="102">
        <v>21</v>
      </c>
      <c r="AP133" s="102">
        <v>10.2</v>
      </c>
      <c r="AQ133" s="102">
        <v>30.599999999999998</v>
      </c>
      <c r="AR133" s="102">
        <v>10</v>
      </c>
      <c r="AS133" s="102">
        <v>10</v>
      </c>
      <c r="AT133" s="102">
        <v>10</v>
      </c>
      <c r="AU133" s="102">
        <v>20</v>
      </c>
      <c r="AV133" s="102">
        <v>18</v>
      </c>
      <c r="AW133" s="102">
        <v>7.6</v>
      </c>
      <c r="AX133" s="102">
        <v>30.4</v>
      </c>
      <c r="AY133" s="102">
        <v>16</v>
      </c>
      <c r="AZ133" s="102">
        <v>14</v>
      </c>
      <c r="BA133" s="102">
        <v>30</v>
      </c>
      <c r="BB133" s="102">
        <v>21</v>
      </c>
      <c r="BC133" s="102">
        <v>10.2</v>
      </c>
      <c r="BD133" s="102">
        <v>20.4</v>
      </c>
      <c r="BE133" s="102">
        <v>10</v>
      </c>
      <c r="BF133" s="102">
        <v>10</v>
      </c>
      <c r="BG133" s="102">
        <v>20</v>
      </c>
      <c r="BH133" s="102">
        <v>3</v>
      </c>
      <c r="BI133" s="102">
        <v>4.6</v>
      </c>
      <c r="BJ133" s="102">
        <v>9.2</v>
      </c>
      <c r="BK133" s="102">
        <v>16</v>
      </c>
      <c r="BL133" s="102">
        <v>14</v>
      </c>
      <c r="BM133" s="102">
        <v>30</v>
      </c>
      <c r="BN133" s="102">
        <v>18</v>
      </c>
      <c r="BO133" s="102">
        <v>9.6</v>
      </c>
      <c r="BP133" s="102">
        <v>9.6</v>
      </c>
      <c r="BQ133" s="102">
        <v>17</v>
      </c>
      <c r="BR133" s="102">
        <v>17</v>
      </c>
      <c r="BS133" s="102">
        <v>34</v>
      </c>
      <c r="BT133" s="102">
        <v>51</v>
      </c>
      <c r="BU133" s="102">
        <v>17</v>
      </c>
      <c r="BV133" s="102">
        <v>17</v>
      </c>
      <c r="BW133" s="102">
        <v>18</v>
      </c>
      <c r="BX133" s="102">
        <v>18</v>
      </c>
      <c r="BY133" s="102">
        <v>36</v>
      </c>
      <c r="BZ133" s="102">
        <v>54</v>
      </c>
      <c r="CA133" s="102">
        <v>18</v>
      </c>
      <c r="CB133" s="102">
        <v>18</v>
      </c>
      <c r="CC133" s="102">
        <v>18</v>
      </c>
      <c r="CD133" s="102">
        <v>17</v>
      </c>
      <c r="CE133" s="102">
        <v>35</v>
      </c>
      <c r="CF133" s="102">
        <v>51</v>
      </c>
      <c r="CG133" s="102">
        <v>17.2</v>
      </c>
      <c r="CH133" s="102">
        <v>17.2</v>
      </c>
      <c r="CI133" s="99">
        <v>267.63333333333327</v>
      </c>
      <c r="CJ133" s="99">
        <v>9.558333333333332</v>
      </c>
      <c r="CK133" s="103">
        <f t="shared" si="1"/>
        <v>119</v>
      </c>
    </row>
    <row r="134" spans="3:89" ht="5.25">
      <c r="C134" s="103">
        <v>126</v>
      </c>
      <c r="D134" s="113" t="s">
        <v>72</v>
      </c>
      <c r="E134" s="102">
        <v>17</v>
      </c>
      <c r="F134" s="102">
        <v>16</v>
      </c>
      <c r="G134" s="102">
        <v>12</v>
      </c>
      <c r="H134" s="102">
        <v>30</v>
      </c>
      <c r="I134" s="102">
        <v>40.5</v>
      </c>
      <c r="J134" s="102">
        <v>14.1</v>
      </c>
      <c r="K134" s="102">
        <v>70.5</v>
      </c>
      <c r="L134" s="102">
        <v>12</v>
      </c>
      <c r="M134" s="102">
        <v>10</v>
      </c>
      <c r="N134" s="102">
        <v>10</v>
      </c>
      <c r="O134" s="102">
        <v>21.333333333333332</v>
      </c>
      <c r="P134" s="102">
        <v>33</v>
      </c>
      <c r="Q134" s="102">
        <v>10.866666666666665</v>
      </c>
      <c r="R134" s="102">
        <v>32.599999999999994</v>
      </c>
      <c r="S134" s="102">
        <v>16</v>
      </c>
      <c r="T134" s="102">
        <v>8</v>
      </c>
      <c r="U134" s="102">
        <v>2.5</v>
      </c>
      <c r="V134" s="102">
        <v>17.666666666666668</v>
      </c>
      <c r="W134" s="102">
        <v>40.5</v>
      </c>
      <c r="X134" s="102">
        <v>11.633333333333335</v>
      </c>
      <c r="Y134" s="102">
        <v>23.26666666666667</v>
      </c>
      <c r="Z134" s="102">
        <v>16</v>
      </c>
      <c r="AA134" s="102">
        <v>15</v>
      </c>
      <c r="AB134" s="102">
        <v>31</v>
      </c>
      <c r="AC134" s="102">
        <v>52.5</v>
      </c>
      <c r="AD134" s="102">
        <v>16.7</v>
      </c>
      <c r="AE134" s="102">
        <v>33.4</v>
      </c>
      <c r="AF134" s="102">
        <v>17</v>
      </c>
      <c r="AG134" s="102">
        <v>18</v>
      </c>
      <c r="AH134" s="102">
        <v>35</v>
      </c>
      <c r="AI134" s="102">
        <v>48</v>
      </c>
      <c r="AJ134" s="102">
        <v>16.6</v>
      </c>
      <c r="AK134" s="102">
        <v>16.6</v>
      </c>
      <c r="AL134" s="102">
        <v>18</v>
      </c>
      <c r="AM134" s="102">
        <v>18</v>
      </c>
      <c r="AN134" s="102">
        <v>36</v>
      </c>
      <c r="AO134" s="102">
        <v>33</v>
      </c>
      <c r="AP134" s="102">
        <v>13.8</v>
      </c>
      <c r="AQ134" s="102">
        <v>41.400000000000006</v>
      </c>
      <c r="AR134" s="102">
        <v>15</v>
      </c>
      <c r="AS134" s="102">
        <v>14</v>
      </c>
      <c r="AT134" s="102">
        <v>16</v>
      </c>
      <c r="AU134" s="102">
        <v>30</v>
      </c>
      <c r="AV134" s="102">
        <v>48</v>
      </c>
      <c r="AW134" s="102">
        <v>15.6</v>
      </c>
      <c r="AX134" s="102">
        <v>62.4</v>
      </c>
      <c r="AY134" s="102">
        <v>16</v>
      </c>
      <c r="AZ134" s="102">
        <v>15.5</v>
      </c>
      <c r="BA134" s="102">
        <v>31.5</v>
      </c>
      <c r="BB134" s="102">
        <v>45</v>
      </c>
      <c r="BC134" s="102">
        <v>15.3</v>
      </c>
      <c r="BD134" s="102">
        <v>30.6</v>
      </c>
      <c r="BE134" s="102">
        <v>12</v>
      </c>
      <c r="BF134" s="102">
        <v>12</v>
      </c>
      <c r="BG134" s="102">
        <v>24</v>
      </c>
      <c r="BH134" s="102">
        <v>30</v>
      </c>
      <c r="BI134" s="102">
        <v>10.8</v>
      </c>
      <c r="BJ134" s="102">
        <v>21.6</v>
      </c>
      <c r="BK134" s="102">
        <v>18</v>
      </c>
      <c r="BL134" s="102">
        <v>17</v>
      </c>
      <c r="BM134" s="102">
        <v>35</v>
      </c>
      <c r="BN134" s="102">
        <v>30</v>
      </c>
      <c r="BO134" s="102">
        <v>13</v>
      </c>
      <c r="BP134" s="102">
        <v>13</v>
      </c>
      <c r="BQ134" s="102">
        <v>17</v>
      </c>
      <c r="BR134" s="102">
        <v>17</v>
      </c>
      <c r="BS134" s="102">
        <v>34</v>
      </c>
      <c r="BT134" s="102">
        <v>51</v>
      </c>
      <c r="BU134" s="102">
        <v>17</v>
      </c>
      <c r="BV134" s="102">
        <v>17</v>
      </c>
      <c r="BW134" s="102">
        <v>20</v>
      </c>
      <c r="BX134" s="102">
        <v>18</v>
      </c>
      <c r="BY134" s="102">
        <v>38</v>
      </c>
      <c r="BZ134" s="102">
        <v>57</v>
      </c>
      <c r="CA134" s="102">
        <v>19</v>
      </c>
      <c r="CB134" s="102">
        <v>19</v>
      </c>
      <c r="CC134" s="102">
        <v>18</v>
      </c>
      <c r="CD134" s="102">
        <v>18</v>
      </c>
      <c r="CE134" s="102">
        <v>36</v>
      </c>
      <c r="CF134" s="102">
        <v>51</v>
      </c>
      <c r="CG134" s="102">
        <v>17.4</v>
      </c>
      <c r="CH134" s="102">
        <v>17.4</v>
      </c>
      <c r="CI134" s="99">
        <v>398.76666666666665</v>
      </c>
      <c r="CJ134" s="99">
        <v>14.241666666666665</v>
      </c>
      <c r="CK134" s="103">
        <f t="shared" si="1"/>
        <v>25</v>
      </c>
    </row>
    <row r="135" spans="3:89" ht="5.25">
      <c r="C135" s="103">
        <v>127</v>
      </c>
      <c r="D135" s="113" t="s">
        <v>70</v>
      </c>
      <c r="E135" s="102">
        <v>18</v>
      </c>
      <c r="F135" s="102">
        <v>17.5</v>
      </c>
      <c r="G135" s="102">
        <v>17.5</v>
      </c>
      <c r="H135" s="102">
        <v>35.333333333333336</v>
      </c>
      <c r="I135" s="102">
        <v>42</v>
      </c>
      <c r="J135" s="102">
        <v>15.466666666666669</v>
      </c>
      <c r="K135" s="102">
        <v>77.33333333333334</v>
      </c>
      <c r="L135" s="102">
        <v>18</v>
      </c>
      <c r="M135" s="102">
        <v>20</v>
      </c>
      <c r="N135" s="102">
        <v>20</v>
      </c>
      <c r="O135" s="102">
        <v>38.666666666666664</v>
      </c>
      <c r="P135" s="102">
        <v>48</v>
      </c>
      <c r="Q135" s="102">
        <v>17.333333333333332</v>
      </c>
      <c r="R135" s="102">
        <v>52</v>
      </c>
      <c r="S135" s="102">
        <v>15</v>
      </c>
      <c r="T135" s="102">
        <v>16.5</v>
      </c>
      <c r="U135" s="102">
        <v>12</v>
      </c>
      <c r="V135" s="102">
        <v>29</v>
      </c>
      <c r="W135" s="102">
        <v>30</v>
      </c>
      <c r="X135" s="102">
        <v>11.8</v>
      </c>
      <c r="Y135" s="102">
        <v>23.6</v>
      </c>
      <c r="Z135" s="102">
        <v>16</v>
      </c>
      <c r="AA135" s="102">
        <v>18</v>
      </c>
      <c r="AB135" s="102">
        <v>34</v>
      </c>
      <c r="AC135" s="102">
        <v>48</v>
      </c>
      <c r="AD135" s="102">
        <v>16.4</v>
      </c>
      <c r="AE135" s="102">
        <v>32.8</v>
      </c>
      <c r="AF135" s="102">
        <v>16</v>
      </c>
      <c r="AG135" s="102">
        <v>17</v>
      </c>
      <c r="AH135" s="102">
        <v>33</v>
      </c>
      <c r="AI135" s="102">
        <v>51</v>
      </c>
      <c r="AJ135" s="102">
        <v>16.8</v>
      </c>
      <c r="AK135" s="102">
        <v>16.8</v>
      </c>
      <c r="AL135" s="102">
        <v>17</v>
      </c>
      <c r="AM135" s="102">
        <v>17</v>
      </c>
      <c r="AN135" s="102">
        <v>34</v>
      </c>
      <c r="AO135" s="102">
        <v>39</v>
      </c>
      <c r="AP135" s="102">
        <v>14.6</v>
      </c>
      <c r="AQ135" s="102">
        <v>43.8</v>
      </c>
      <c r="AR135" s="102">
        <v>12</v>
      </c>
      <c r="AS135" s="102">
        <v>10</v>
      </c>
      <c r="AT135" s="102">
        <v>12</v>
      </c>
      <c r="AU135" s="102">
        <v>22.666666666666668</v>
      </c>
      <c r="AV135" s="102">
        <v>24</v>
      </c>
      <c r="AW135" s="102">
        <v>9.333333333333334</v>
      </c>
      <c r="AX135" s="102">
        <v>37.333333333333336</v>
      </c>
      <c r="AY135" s="102">
        <v>17</v>
      </c>
      <c r="AZ135" s="102">
        <v>16</v>
      </c>
      <c r="BA135" s="102">
        <v>33</v>
      </c>
      <c r="BB135" s="102">
        <v>51</v>
      </c>
      <c r="BC135" s="102">
        <v>16.8</v>
      </c>
      <c r="BD135" s="102">
        <v>33.6</v>
      </c>
      <c r="BE135" s="102">
        <v>12</v>
      </c>
      <c r="BF135" s="102">
        <v>11</v>
      </c>
      <c r="BG135" s="102">
        <v>23</v>
      </c>
      <c r="BH135" s="102">
        <v>24</v>
      </c>
      <c r="BI135" s="102">
        <v>9.4</v>
      </c>
      <c r="BJ135" s="102">
        <v>18.8</v>
      </c>
      <c r="BK135" s="102">
        <v>15</v>
      </c>
      <c r="BL135" s="102">
        <v>13</v>
      </c>
      <c r="BM135" s="102">
        <v>28</v>
      </c>
      <c r="BN135" s="102">
        <v>39</v>
      </c>
      <c r="BO135" s="102">
        <v>13.4</v>
      </c>
      <c r="BP135" s="102">
        <v>13.4</v>
      </c>
      <c r="BQ135" s="102">
        <v>17</v>
      </c>
      <c r="BR135" s="102">
        <v>17</v>
      </c>
      <c r="BS135" s="102">
        <v>34</v>
      </c>
      <c r="BT135" s="102">
        <v>51</v>
      </c>
      <c r="BU135" s="102">
        <v>17</v>
      </c>
      <c r="BV135" s="102">
        <v>17</v>
      </c>
      <c r="BW135" s="102">
        <v>20</v>
      </c>
      <c r="BX135" s="102">
        <v>20</v>
      </c>
      <c r="BY135" s="102">
        <v>40</v>
      </c>
      <c r="BZ135" s="102">
        <v>60</v>
      </c>
      <c r="CA135" s="102">
        <v>20</v>
      </c>
      <c r="CB135" s="102">
        <v>20</v>
      </c>
      <c r="CC135" s="102">
        <v>18</v>
      </c>
      <c r="CD135" s="102">
        <v>18</v>
      </c>
      <c r="CE135" s="102">
        <v>36</v>
      </c>
      <c r="CF135" s="102">
        <v>51</v>
      </c>
      <c r="CG135" s="102">
        <v>17.4</v>
      </c>
      <c r="CH135" s="102">
        <v>17.4</v>
      </c>
      <c r="CI135" s="99">
        <v>403.8666666666667</v>
      </c>
      <c r="CJ135" s="99">
        <v>14.423809523809524</v>
      </c>
      <c r="CK135" s="103">
        <f t="shared" si="1"/>
        <v>23</v>
      </c>
    </row>
    <row r="136" spans="3:89" ht="5.25">
      <c r="C136" s="103">
        <v>128</v>
      </c>
      <c r="D136" s="113" t="s">
        <v>54</v>
      </c>
      <c r="E136" s="102">
        <v>18</v>
      </c>
      <c r="F136" s="102">
        <v>17.5</v>
      </c>
      <c r="G136" s="102">
        <v>16.5</v>
      </c>
      <c r="H136" s="102">
        <v>34.666666666666664</v>
      </c>
      <c r="I136" s="102">
        <v>43.5</v>
      </c>
      <c r="J136" s="102">
        <v>15.633333333333331</v>
      </c>
      <c r="K136" s="102">
        <v>78.16666666666666</v>
      </c>
      <c r="L136" s="102">
        <v>18</v>
      </c>
      <c r="M136" s="102">
        <v>20</v>
      </c>
      <c r="N136" s="102">
        <v>20</v>
      </c>
      <c r="O136" s="102">
        <v>38.666666666666664</v>
      </c>
      <c r="P136" s="102">
        <v>49.5</v>
      </c>
      <c r="Q136" s="102">
        <v>17.633333333333333</v>
      </c>
      <c r="R136" s="102">
        <v>52.9</v>
      </c>
      <c r="S136" s="102">
        <v>17</v>
      </c>
      <c r="T136" s="102">
        <v>19</v>
      </c>
      <c r="U136" s="102">
        <v>12</v>
      </c>
      <c r="V136" s="102">
        <v>32</v>
      </c>
      <c r="W136" s="102">
        <v>51</v>
      </c>
      <c r="X136" s="102">
        <v>16.6</v>
      </c>
      <c r="Y136" s="102">
        <v>33.2</v>
      </c>
      <c r="Z136" s="102">
        <v>17</v>
      </c>
      <c r="AA136" s="102">
        <v>18</v>
      </c>
      <c r="AB136" s="102">
        <v>35</v>
      </c>
      <c r="AC136" s="102">
        <v>57</v>
      </c>
      <c r="AD136" s="102">
        <v>18.4</v>
      </c>
      <c r="AE136" s="102">
        <v>36.8</v>
      </c>
      <c r="AF136" s="102">
        <v>16</v>
      </c>
      <c r="AG136" s="102">
        <v>18</v>
      </c>
      <c r="AH136" s="102">
        <v>34</v>
      </c>
      <c r="AI136" s="102">
        <v>60</v>
      </c>
      <c r="AJ136" s="102">
        <v>18.8</v>
      </c>
      <c r="AK136" s="102">
        <v>18.8</v>
      </c>
      <c r="AL136" s="102">
        <v>17</v>
      </c>
      <c r="AM136" s="102">
        <v>17</v>
      </c>
      <c r="AN136" s="102">
        <v>34</v>
      </c>
      <c r="AO136" s="102">
        <v>54</v>
      </c>
      <c r="AP136" s="102">
        <v>17.6</v>
      </c>
      <c r="AQ136" s="102">
        <v>52.800000000000004</v>
      </c>
      <c r="AR136" s="102">
        <v>16</v>
      </c>
      <c r="AS136" s="102">
        <v>14</v>
      </c>
      <c r="AT136" s="102">
        <v>12</v>
      </c>
      <c r="AU136" s="102">
        <v>28</v>
      </c>
      <c r="AV136" s="102">
        <v>51</v>
      </c>
      <c r="AW136" s="102">
        <v>15.8</v>
      </c>
      <c r="AX136" s="102">
        <v>63.2</v>
      </c>
      <c r="AY136" s="102">
        <v>18</v>
      </c>
      <c r="AZ136" s="102">
        <v>16.5</v>
      </c>
      <c r="BA136" s="102">
        <v>34.5</v>
      </c>
      <c r="BB136" s="102">
        <v>51</v>
      </c>
      <c r="BC136" s="102">
        <v>17.1</v>
      </c>
      <c r="BD136" s="102">
        <v>34.2</v>
      </c>
      <c r="BE136" s="102">
        <v>12</v>
      </c>
      <c r="BF136" s="102">
        <v>12</v>
      </c>
      <c r="BG136" s="102">
        <v>24</v>
      </c>
      <c r="BH136" s="102">
        <v>30</v>
      </c>
      <c r="BI136" s="102">
        <v>10.8</v>
      </c>
      <c r="BJ136" s="102">
        <v>21.6</v>
      </c>
      <c r="BK136" s="102">
        <v>17</v>
      </c>
      <c r="BL136" s="102">
        <v>16</v>
      </c>
      <c r="BM136" s="102">
        <v>33</v>
      </c>
      <c r="BN136" s="102">
        <v>42</v>
      </c>
      <c r="BO136" s="102">
        <v>15</v>
      </c>
      <c r="BP136" s="102">
        <v>15</v>
      </c>
      <c r="BQ136" s="102">
        <v>18</v>
      </c>
      <c r="BR136" s="102">
        <v>18</v>
      </c>
      <c r="BS136" s="102">
        <v>36</v>
      </c>
      <c r="BT136" s="102">
        <v>54</v>
      </c>
      <c r="BU136" s="102">
        <v>18</v>
      </c>
      <c r="BV136" s="102">
        <v>18</v>
      </c>
      <c r="BW136" s="102">
        <v>18</v>
      </c>
      <c r="BX136" s="102">
        <v>20</v>
      </c>
      <c r="BY136" s="102">
        <v>38</v>
      </c>
      <c r="BZ136" s="102">
        <v>57</v>
      </c>
      <c r="CA136" s="102">
        <v>19</v>
      </c>
      <c r="CB136" s="102">
        <v>19</v>
      </c>
      <c r="CC136" s="102">
        <v>18</v>
      </c>
      <c r="CD136" s="102">
        <v>18</v>
      </c>
      <c r="CE136" s="102">
        <v>36</v>
      </c>
      <c r="CF136" s="102">
        <v>54</v>
      </c>
      <c r="CG136" s="102">
        <v>18</v>
      </c>
      <c r="CH136" s="102">
        <v>18</v>
      </c>
      <c r="CI136" s="99">
        <v>461.66666666666663</v>
      </c>
      <c r="CJ136" s="99">
        <v>16.488095238095237</v>
      </c>
      <c r="CK136" s="103">
        <f t="shared" si="1"/>
        <v>7</v>
      </c>
    </row>
    <row r="137" spans="3:89" ht="5.25">
      <c r="C137" s="103">
        <v>129</v>
      </c>
      <c r="D137" s="113" t="s">
        <v>136</v>
      </c>
      <c r="E137" s="102">
        <v>15</v>
      </c>
      <c r="F137" s="102">
        <v>11</v>
      </c>
      <c r="G137" s="102">
        <v>6.5</v>
      </c>
      <c r="H137" s="102">
        <v>21.666666666666668</v>
      </c>
      <c r="I137" s="102">
        <v>33</v>
      </c>
      <c r="J137" s="102">
        <v>10.933333333333334</v>
      </c>
      <c r="K137" s="102">
        <v>54.66666666666667</v>
      </c>
      <c r="L137" s="102">
        <v>12</v>
      </c>
      <c r="M137" s="102">
        <v>10</v>
      </c>
      <c r="N137" s="102">
        <v>10</v>
      </c>
      <c r="O137" s="102">
        <v>21.333333333333332</v>
      </c>
      <c r="P137" s="102">
        <v>30</v>
      </c>
      <c r="Q137" s="102">
        <v>10.266666666666666</v>
      </c>
      <c r="R137" s="102">
        <v>30.799999999999997</v>
      </c>
      <c r="S137" s="102">
        <v>13</v>
      </c>
      <c r="T137" s="102"/>
      <c r="U137" s="102"/>
      <c r="V137" s="102">
        <v>8.666666666666666</v>
      </c>
      <c r="W137" s="102">
        <v>13.5</v>
      </c>
      <c r="X137" s="102">
        <v>4.433333333333333</v>
      </c>
      <c r="Y137" s="102">
        <v>8.866666666666665</v>
      </c>
      <c r="Z137" s="102">
        <v>14</v>
      </c>
      <c r="AA137" s="102">
        <v>12.5</v>
      </c>
      <c r="AB137" s="102">
        <v>26.5</v>
      </c>
      <c r="AC137" s="102">
        <v>37.5</v>
      </c>
      <c r="AD137" s="102">
        <v>12.8</v>
      </c>
      <c r="AE137" s="102">
        <v>25.6</v>
      </c>
      <c r="AF137" s="102">
        <v>16</v>
      </c>
      <c r="AG137" s="102">
        <v>15</v>
      </c>
      <c r="AH137" s="102">
        <v>31</v>
      </c>
      <c r="AI137" s="102">
        <v>30</v>
      </c>
      <c r="AJ137" s="102">
        <v>12.2</v>
      </c>
      <c r="AK137" s="102">
        <v>12.2</v>
      </c>
      <c r="AL137" s="102">
        <v>17</v>
      </c>
      <c r="AM137" s="102">
        <v>17</v>
      </c>
      <c r="AN137" s="102">
        <v>34</v>
      </c>
      <c r="AO137" s="102">
        <v>54</v>
      </c>
      <c r="AP137" s="102">
        <v>17.6</v>
      </c>
      <c r="AQ137" s="102">
        <v>52.800000000000004</v>
      </c>
      <c r="AR137" s="102">
        <v>8</v>
      </c>
      <c r="AS137" s="102">
        <v>10</v>
      </c>
      <c r="AT137" s="102">
        <v>10</v>
      </c>
      <c r="AU137" s="102">
        <v>18.666666666666668</v>
      </c>
      <c r="AV137" s="102">
        <v>6</v>
      </c>
      <c r="AW137" s="102">
        <v>4.933333333333334</v>
      </c>
      <c r="AX137" s="102">
        <v>19.733333333333334</v>
      </c>
      <c r="AY137" s="102">
        <v>11</v>
      </c>
      <c r="AZ137" s="102">
        <v>11.5</v>
      </c>
      <c r="BA137" s="102">
        <v>22.5</v>
      </c>
      <c r="BB137" s="102">
        <v>31.5</v>
      </c>
      <c r="BC137" s="102">
        <v>10.8</v>
      </c>
      <c r="BD137" s="102">
        <v>21.6</v>
      </c>
      <c r="BE137" s="102">
        <v>13</v>
      </c>
      <c r="BF137" s="102">
        <v>12</v>
      </c>
      <c r="BG137" s="102">
        <v>25</v>
      </c>
      <c r="BH137" s="102">
        <v>33</v>
      </c>
      <c r="BI137" s="102">
        <v>11.6</v>
      </c>
      <c r="BJ137" s="102">
        <v>23.2</v>
      </c>
      <c r="BK137" s="102">
        <v>12</v>
      </c>
      <c r="BL137" s="102">
        <v>10</v>
      </c>
      <c r="BM137" s="102">
        <v>22</v>
      </c>
      <c r="BN137" s="102">
        <v>33</v>
      </c>
      <c r="BO137" s="102">
        <v>11</v>
      </c>
      <c r="BP137" s="102">
        <v>11</v>
      </c>
      <c r="BQ137" s="102">
        <v>14</v>
      </c>
      <c r="BR137" s="102">
        <v>14</v>
      </c>
      <c r="BS137" s="102">
        <v>28</v>
      </c>
      <c r="BT137" s="102">
        <v>42</v>
      </c>
      <c r="BU137" s="102">
        <v>14</v>
      </c>
      <c r="BV137" s="102">
        <v>14</v>
      </c>
      <c r="BW137" s="102">
        <v>13</v>
      </c>
      <c r="BX137" s="102">
        <v>13</v>
      </c>
      <c r="BY137" s="102">
        <v>26</v>
      </c>
      <c r="BZ137" s="102">
        <v>42</v>
      </c>
      <c r="CA137" s="102">
        <v>13.6</v>
      </c>
      <c r="CB137" s="102">
        <v>13.6</v>
      </c>
      <c r="CC137" s="102">
        <v>14</v>
      </c>
      <c r="CD137" s="102">
        <v>14</v>
      </c>
      <c r="CE137" s="102">
        <v>28</v>
      </c>
      <c r="CF137" s="102">
        <v>42</v>
      </c>
      <c r="CG137" s="102">
        <v>14</v>
      </c>
      <c r="CH137" s="102">
        <v>14</v>
      </c>
      <c r="CI137" s="99">
        <v>302.06666666666666</v>
      </c>
      <c r="CJ137" s="99">
        <v>10.788095238095238</v>
      </c>
      <c r="CK137" s="103">
        <f t="shared" si="1"/>
        <v>89</v>
      </c>
    </row>
    <row r="138" spans="3:89" ht="5.25">
      <c r="C138" s="103">
        <v>130</v>
      </c>
      <c r="D138" s="113" t="s">
        <v>110</v>
      </c>
      <c r="E138" s="105">
        <v>16</v>
      </c>
      <c r="F138" s="105">
        <v>13</v>
      </c>
      <c r="G138" s="105">
        <v>12</v>
      </c>
      <c r="H138" s="102">
        <v>27.333333333333332</v>
      </c>
      <c r="I138" s="102">
        <v>31.5</v>
      </c>
      <c r="J138" s="102">
        <v>11.766666666666666</v>
      </c>
      <c r="K138" s="102">
        <v>58.83333333333333</v>
      </c>
      <c r="L138" s="105">
        <v>8</v>
      </c>
      <c r="M138" s="105">
        <v>4</v>
      </c>
      <c r="N138" s="105">
        <v>8</v>
      </c>
      <c r="O138" s="102">
        <v>13.333333333333334</v>
      </c>
      <c r="P138" s="105">
        <v>8</v>
      </c>
      <c r="Q138" s="102">
        <v>4.2666666666666675</v>
      </c>
      <c r="R138" s="102">
        <v>12.800000000000002</v>
      </c>
      <c r="S138" s="102">
        <v>13</v>
      </c>
      <c r="T138" s="102">
        <v>7.5</v>
      </c>
      <c r="U138" s="102">
        <v>7.5</v>
      </c>
      <c r="V138" s="102">
        <v>18.666666666666668</v>
      </c>
      <c r="W138" s="102">
        <v>13.5</v>
      </c>
      <c r="X138" s="102">
        <v>6.4333333333333345</v>
      </c>
      <c r="Y138" s="102">
        <v>12.866666666666669</v>
      </c>
      <c r="Z138" s="102">
        <v>15</v>
      </c>
      <c r="AA138" s="102">
        <v>12</v>
      </c>
      <c r="AB138" s="102">
        <v>27</v>
      </c>
      <c r="AC138" s="102">
        <v>19.5</v>
      </c>
      <c r="AD138" s="102">
        <v>9.3</v>
      </c>
      <c r="AE138" s="102">
        <v>18.6</v>
      </c>
      <c r="AF138" s="102">
        <v>16</v>
      </c>
      <c r="AG138" s="102">
        <v>15</v>
      </c>
      <c r="AH138" s="102">
        <v>31</v>
      </c>
      <c r="AI138" s="102">
        <v>25.5</v>
      </c>
      <c r="AJ138" s="102">
        <v>11.3</v>
      </c>
      <c r="AK138" s="102">
        <v>11.3</v>
      </c>
      <c r="AL138" s="102">
        <v>16</v>
      </c>
      <c r="AM138" s="102">
        <v>16</v>
      </c>
      <c r="AN138" s="102">
        <v>32</v>
      </c>
      <c r="AO138" s="102">
        <v>30</v>
      </c>
      <c r="AP138" s="102">
        <v>12.4</v>
      </c>
      <c r="AQ138" s="102">
        <v>37.2</v>
      </c>
      <c r="AR138" s="102">
        <v>16</v>
      </c>
      <c r="AS138" s="102">
        <v>15</v>
      </c>
      <c r="AT138" s="102">
        <v>16</v>
      </c>
      <c r="AU138" s="102">
        <v>31.333333333333332</v>
      </c>
      <c r="AV138" s="102">
        <v>46</v>
      </c>
      <c r="AW138" s="102">
        <v>15.466666666666665</v>
      </c>
      <c r="AX138" s="102">
        <v>61.86666666666666</v>
      </c>
      <c r="AY138" s="102">
        <v>14</v>
      </c>
      <c r="AZ138" s="102">
        <v>14.5</v>
      </c>
      <c r="BA138" s="102">
        <v>28.5</v>
      </c>
      <c r="BB138" s="102">
        <v>42</v>
      </c>
      <c r="BC138" s="102">
        <v>14.1</v>
      </c>
      <c r="BD138" s="102">
        <v>28.2</v>
      </c>
      <c r="BE138" s="102">
        <v>15</v>
      </c>
      <c r="BF138" s="102">
        <v>15</v>
      </c>
      <c r="BG138" s="102">
        <v>30</v>
      </c>
      <c r="BH138" s="102">
        <v>30</v>
      </c>
      <c r="BI138" s="102">
        <v>12</v>
      </c>
      <c r="BJ138" s="102">
        <v>24</v>
      </c>
      <c r="BK138" s="102">
        <v>16</v>
      </c>
      <c r="BL138" s="102">
        <v>16</v>
      </c>
      <c r="BM138" s="102">
        <v>32</v>
      </c>
      <c r="BN138" s="102">
        <v>18</v>
      </c>
      <c r="BO138" s="102">
        <v>10</v>
      </c>
      <c r="BP138" s="102">
        <v>10</v>
      </c>
      <c r="BQ138" s="102">
        <v>18</v>
      </c>
      <c r="BR138" s="102">
        <v>18</v>
      </c>
      <c r="BS138" s="102">
        <v>36</v>
      </c>
      <c r="BT138" s="102">
        <v>54</v>
      </c>
      <c r="BU138" s="102">
        <v>18</v>
      </c>
      <c r="BV138" s="102">
        <v>18</v>
      </c>
      <c r="BW138" s="102">
        <v>20</v>
      </c>
      <c r="BX138" s="102">
        <v>18</v>
      </c>
      <c r="BY138" s="102">
        <v>38</v>
      </c>
      <c r="BZ138" s="102">
        <v>54</v>
      </c>
      <c r="CA138" s="102">
        <v>18.4</v>
      </c>
      <c r="CB138" s="102">
        <v>18.4</v>
      </c>
      <c r="CC138" s="102">
        <v>18</v>
      </c>
      <c r="CD138" s="102">
        <v>16</v>
      </c>
      <c r="CE138" s="102">
        <v>34</v>
      </c>
      <c r="CF138" s="102">
        <v>48</v>
      </c>
      <c r="CG138" s="102">
        <v>16.4</v>
      </c>
      <c r="CH138" s="102">
        <v>16.4</v>
      </c>
      <c r="CI138" s="99">
        <v>328.4666666666667</v>
      </c>
      <c r="CJ138" s="99">
        <v>11.730952380952383</v>
      </c>
      <c r="CK138" s="103">
        <f aca="true" t="shared" si="2" ref="CK138:CK177">RANK(CJ138,$CJ$9:$CJ$177,0)</f>
        <v>63</v>
      </c>
    </row>
    <row r="139" spans="3:89" ht="5.25">
      <c r="C139" s="103">
        <v>131</v>
      </c>
      <c r="D139" s="113" t="s">
        <v>90</v>
      </c>
      <c r="E139" s="102">
        <v>15</v>
      </c>
      <c r="F139" s="102">
        <v>8</v>
      </c>
      <c r="G139" s="102">
        <v>11.5</v>
      </c>
      <c r="H139" s="102">
        <v>23</v>
      </c>
      <c r="I139" s="102">
        <v>30</v>
      </c>
      <c r="J139" s="102">
        <v>10.6</v>
      </c>
      <c r="K139" s="102">
        <v>53</v>
      </c>
      <c r="L139" s="102">
        <v>14</v>
      </c>
      <c r="M139" s="102">
        <v>16</v>
      </c>
      <c r="N139" s="102">
        <v>17</v>
      </c>
      <c r="O139" s="102">
        <v>31.333333333333332</v>
      </c>
      <c r="P139" s="102">
        <v>37.5</v>
      </c>
      <c r="Q139" s="102">
        <v>13.766666666666666</v>
      </c>
      <c r="R139" s="102">
        <v>41.3</v>
      </c>
      <c r="S139" s="102">
        <v>15</v>
      </c>
      <c r="T139" s="102">
        <v>12</v>
      </c>
      <c r="U139" s="102">
        <v>12</v>
      </c>
      <c r="V139" s="102">
        <v>26</v>
      </c>
      <c r="W139" s="102">
        <v>30</v>
      </c>
      <c r="X139" s="102">
        <v>11.2</v>
      </c>
      <c r="Y139" s="102">
        <v>22.4</v>
      </c>
      <c r="Z139" s="102">
        <v>14</v>
      </c>
      <c r="AA139" s="102">
        <v>12.5</v>
      </c>
      <c r="AB139" s="102">
        <v>26.5</v>
      </c>
      <c r="AC139" s="102">
        <v>31.5</v>
      </c>
      <c r="AD139" s="102">
        <v>11.6</v>
      </c>
      <c r="AE139" s="102">
        <v>23.2</v>
      </c>
      <c r="AF139" s="102">
        <v>14</v>
      </c>
      <c r="AG139" s="102">
        <v>14</v>
      </c>
      <c r="AH139" s="102">
        <v>28</v>
      </c>
      <c r="AI139" s="102">
        <v>40.5</v>
      </c>
      <c r="AJ139" s="102">
        <v>13.7</v>
      </c>
      <c r="AK139" s="102">
        <v>13.7</v>
      </c>
      <c r="AL139" s="102">
        <v>13</v>
      </c>
      <c r="AM139" s="102">
        <v>15</v>
      </c>
      <c r="AN139" s="102">
        <v>28</v>
      </c>
      <c r="AO139" s="102">
        <v>27</v>
      </c>
      <c r="AP139" s="102">
        <v>11</v>
      </c>
      <c r="AQ139" s="102">
        <v>33</v>
      </c>
      <c r="AR139" s="102">
        <v>16</v>
      </c>
      <c r="AS139" s="102">
        <v>14</v>
      </c>
      <c r="AT139" s="102">
        <v>16</v>
      </c>
      <c r="AU139" s="102">
        <v>30.666666666666668</v>
      </c>
      <c r="AV139" s="102">
        <v>48</v>
      </c>
      <c r="AW139" s="102">
        <v>15.733333333333334</v>
      </c>
      <c r="AX139" s="102">
        <v>62.93333333333334</v>
      </c>
      <c r="AY139" s="102">
        <v>13</v>
      </c>
      <c r="AZ139" s="102">
        <v>13.5</v>
      </c>
      <c r="BA139" s="102">
        <v>26.5</v>
      </c>
      <c r="BB139" s="102">
        <v>27</v>
      </c>
      <c r="BC139" s="102">
        <v>10.7</v>
      </c>
      <c r="BD139" s="102">
        <v>21.4</v>
      </c>
      <c r="BE139" s="102">
        <v>11</v>
      </c>
      <c r="BF139" s="102">
        <v>11</v>
      </c>
      <c r="BG139" s="102">
        <v>22</v>
      </c>
      <c r="BH139" s="102">
        <v>24</v>
      </c>
      <c r="BI139" s="102">
        <v>9.2</v>
      </c>
      <c r="BJ139" s="102">
        <v>18.4</v>
      </c>
      <c r="BK139" s="102">
        <v>17</v>
      </c>
      <c r="BL139" s="102">
        <v>17</v>
      </c>
      <c r="BM139" s="102">
        <v>34</v>
      </c>
      <c r="BN139" s="102">
        <v>45</v>
      </c>
      <c r="BO139" s="102">
        <v>15.8</v>
      </c>
      <c r="BP139" s="102">
        <v>15.8</v>
      </c>
      <c r="BQ139" s="102">
        <v>15</v>
      </c>
      <c r="BR139" s="102">
        <v>15</v>
      </c>
      <c r="BS139" s="102">
        <v>30</v>
      </c>
      <c r="BT139" s="102">
        <v>45</v>
      </c>
      <c r="BU139" s="102">
        <v>15</v>
      </c>
      <c r="BV139" s="102">
        <v>15</v>
      </c>
      <c r="BW139" s="102">
        <v>20</v>
      </c>
      <c r="BX139" s="102">
        <v>20</v>
      </c>
      <c r="BY139" s="102">
        <v>40</v>
      </c>
      <c r="BZ139" s="102">
        <v>60</v>
      </c>
      <c r="CA139" s="102">
        <v>20</v>
      </c>
      <c r="CB139" s="102">
        <v>20</v>
      </c>
      <c r="CC139" s="102">
        <v>18</v>
      </c>
      <c r="CD139" s="102">
        <v>16</v>
      </c>
      <c r="CE139" s="102">
        <v>34</v>
      </c>
      <c r="CF139" s="102">
        <v>48</v>
      </c>
      <c r="CG139" s="102">
        <v>16.4</v>
      </c>
      <c r="CH139" s="102">
        <v>16.4</v>
      </c>
      <c r="CI139" s="99">
        <v>356.5333333333333</v>
      </c>
      <c r="CJ139" s="99">
        <v>12.733333333333333</v>
      </c>
      <c r="CK139" s="103">
        <f t="shared" si="2"/>
        <v>43</v>
      </c>
    </row>
    <row r="140" spans="3:89" ht="5.25">
      <c r="C140" s="103">
        <v>132</v>
      </c>
      <c r="D140" s="113" t="s">
        <v>203</v>
      </c>
      <c r="E140" s="102">
        <v>9</v>
      </c>
      <c r="F140" s="102">
        <v>9</v>
      </c>
      <c r="G140" s="102">
        <v>5.5</v>
      </c>
      <c r="H140" s="102">
        <v>15.666666666666666</v>
      </c>
      <c r="I140" s="102">
        <v>15</v>
      </c>
      <c r="J140" s="102">
        <v>6.133333333333333</v>
      </c>
      <c r="K140" s="102">
        <v>30.666666666666664</v>
      </c>
      <c r="L140" s="102">
        <v>6</v>
      </c>
      <c r="M140" s="102">
        <v>4</v>
      </c>
      <c r="N140" s="102">
        <v>8</v>
      </c>
      <c r="O140" s="102">
        <v>12</v>
      </c>
      <c r="P140" s="102">
        <v>4.5</v>
      </c>
      <c r="Q140" s="102">
        <v>3.3</v>
      </c>
      <c r="R140" s="102">
        <v>9.899999999999999</v>
      </c>
      <c r="S140" s="102">
        <v>5</v>
      </c>
      <c r="T140" s="102">
        <v>3</v>
      </c>
      <c r="U140" s="102">
        <v>1.5</v>
      </c>
      <c r="V140" s="102">
        <v>6.333333333333333</v>
      </c>
      <c r="W140" s="102">
        <v>16.5</v>
      </c>
      <c r="X140" s="102">
        <v>4.566666666666666</v>
      </c>
      <c r="Y140" s="102">
        <v>9.133333333333333</v>
      </c>
      <c r="Z140" s="102">
        <v>10</v>
      </c>
      <c r="AA140" s="102">
        <v>8</v>
      </c>
      <c r="AB140" s="102">
        <v>18</v>
      </c>
      <c r="AC140" s="102">
        <v>25.5</v>
      </c>
      <c r="AD140" s="102">
        <v>8.7</v>
      </c>
      <c r="AE140" s="102">
        <v>17.4</v>
      </c>
      <c r="AF140" s="102">
        <v>13</v>
      </c>
      <c r="AG140" s="102">
        <v>13</v>
      </c>
      <c r="AH140" s="102">
        <v>26</v>
      </c>
      <c r="AI140" s="102">
        <v>27</v>
      </c>
      <c r="AJ140" s="102">
        <v>10.6</v>
      </c>
      <c r="AK140" s="102">
        <v>10.6</v>
      </c>
      <c r="AL140" s="102">
        <v>12</v>
      </c>
      <c r="AM140" s="102">
        <v>13</v>
      </c>
      <c r="AN140" s="102">
        <v>25</v>
      </c>
      <c r="AO140" s="102">
        <v>30</v>
      </c>
      <c r="AP140" s="102">
        <v>11</v>
      </c>
      <c r="AQ140" s="102">
        <v>33</v>
      </c>
      <c r="AR140" s="102">
        <v>10</v>
      </c>
      <c r="AS140" s="102">
        <v>8</v>
      </c>
      <c r="AT140" s="102">
        <v>9</v>
      </c>
      <c r="AU140" s="102">
        <v>18</v>
      </c>
      <c r="AV140" s="102">
        <v>1</v>
      </c>
      <c r="AW140" s="102">
        <v>3.8</v>
      </c>
      <c r="AX140" s="102">
        <v>15.2</v>
      </c>
      <c r="AY140" s="102">
        <v>13</v>
      </c>
      <c r="AZ140" s="102">
        <v>12.5</v>
      </c>
      <c r="BA140" s="102">
        <v>25.5</v>
      </c>
      <c r="BB140" s="102">
        <v>30</v>
      </c>
      <c r="BC140" s="102">
        <v>11.1</v>
      </c>
      <c r="BD140" s="102">
        <v>22.2</v>
      </c>
      <c r="BE140" s="102">
        <v>11</v>
      </c>
      <c r="BF140" s="102">
        <v>10</v>
      </c>
      <c r="BG140" s="102">
        <v>21</v>
      </c>
      <c r="BH140" s="102">
        <v>18</v>
      </c>
      <c r="BI140" s="102">
        <v>7.8</v>
      </c>
      <c r="BJ140" s="102">
        <v>15.6</v>
      </c>
      <c r="BK140" s="102">
        <v>16</v>
      </c>
      <c r="BL140" s="102">
        <v>15</v>
      </c>
      <c r="BM140" s="102">
        <v>31</v>
      </c>
      <c r="BN140" s="102">
        <v>30</v>
      </c>
      <c r="BO140" s="102">
        <v>12.2</v>
      </c>
      <c r="BP140" s="102">
        <v>12.2</v>
      </c>
      <c r="BQ140" s="102">
        <v>15</v>
      </c>
      <c r="BR140" s="102">
        <v>15</v>
      </c>
      <c r="BS140" s="102">
        <v>30</v>
      </c>
      <c r="BT140" s="102">
        <v>45</v>
      </c>
      <c r="BU140" s="102">
        <v>15</v>
      </c>
      <c r="BV140" s="102">
        <v>15</v>
      </c>
      <c r="BW140" s="102">
        <v>20</v>
      </c>
      <c r="BX140" s="102">
        <v>20</v>
      </c>
      <c r="BY140" s="102">
        <v>40</v>
      </c>
      <c r="BZ140" s="102">
        <v>60</v>
      </c>
      <c r="CA140" s="102">
        <v>20</v>
      </c>
      <c r="CB140" s="102">
        <v>20</v>
      </c>
      <c r="CC140" s="102">
        <v>18</v>
      </c>
      <c r="CD140" s="102">
        <v>14</v>
      </c>
      <c r="CE140" s="102">
        <v>32</v>
      </c>
      <c r="CF140" s="102">
        <v>48</v>
      </c>
      <c r="CG140" s="102">
        <v>16</v>
      </c>
      <c r="CH140" s="102">
        <v>16</v>
      </c>
      <c r="CI140" s="99">
        <v>226.89999999999998</v>
      </c>
      <c r="CJ140" s="99">
        <v>8.103571428571428</v>
      </c>
      <c r="CK140" s="103">
        <f t="shared" si="2"/>
        <v>156</v>
      </c>
    </row>
    <row r="141" spans="3:89" ht="5.25">
      <c r="C141" s="103">
        <v>133</v>
      </c>
      <c r="D141" s="113" t="s">
        <v>124</v>
      </c>
      <c r="E141" s="102">
        <v>15</v>
      </c>
      <c r="F141" s="102">
        <v>16</v>
      </c>
      <c r="G141" s="102">
        <v>11.5</v>
      </c>
      <c r="H141" s="102">
        <v>28.333333333333332</v>
      </c>
      <c r="I141" s="102">
        <v>25.5</v>
      </c>
      <c r="J141" s="102">
        <v>10.766666666666666</v>
      </c>
      <c r="K141" s="102">
        <v>53.83333333333333</v>
      </c>
      <c r="L141" s="102">
        <v>14</v>
      </c>
      <c r="M141" s="102">
        <v>15</v>
      </c>
      <c r="N141" s="102">
        <v>14</v>
      </c>
      <c r="O141" s="102">
        <v>28.666666666666668</v>
      </c>
      <c r="P141" s="102">
        <v>30</v>
      </c>
      <c r="Q141" s="102">
        <v>11.733333333333334</v>
      </c>
      <c r="R141" s="102">
        <v>35.2</v>
      </c>
      <c r="S141" s="102">
        <v>14</v>
      </c>
      <c r="T141" s="102">
        <v>6</v>
      </c>
      <c r="U141" s="102">
        <v>4</v>
      </c>
      <c r="V141" s="102">
        <v>16</v>
      </c>
      <c r="W141" s="102">
        <v>19.5</v>
      </c>
      <c r="X141" s="102">
        <v>7.1</v>
      </c>
      <c r="Y141" s="102">
        <v>14.2</v>
      </c>
      <c r="Z141" s="102">
        <v>14</v>
      </c>
      <c r="AA141" s="102">
        <v>11</v>
      </c>
      <c r="AB141" s="102">
        <v>25</v>
      </c>
      <c r="AC141" s="102">
        <v>40.5</v>
      </c>
      <c r="AD141" s="102">
        <v>13.1</v>
      </c>
      <c r="AE141" s="102">
        <v>26.2</v>
      </c>
      <c r="AF141" s="102">
        <v>14</v>
      </c>
      <c r="AG141" s="102">
        <v>14</v>
      </c>
      <c r="AH141" s="102">
        <v>28</v>
      </c>
      <c r="AI141" s="102">
        <v>40.5</v>
      </c>
      <c r="AJ141" s="102">
        <v>13.7</v>
      </c>
      <c r="AK141" s="102">
        <v>13.7</v>
      </c>
      <c r="AL141" s="102">
        <v>14</v>
      </c>
      <c r="AM141" s="102">
        <v>15</v>
      </c>
      <c r="AN141" s="102">
        <v>29</v>
      </c>
      <c r="AO141" s="102">
        <v>18</v>
      </c>
      <c r="AP141" s="102">
        <v>9.4</v>
      </c>
      <c r="AQ141" s="102">
        <v>28.200000000000003</v>
      </c>
      <c r="AR141" s="102">
        <v>12</v>
      </c>
      <c r="AS141" s="102">
        <v>12</v>
      </c>
      <c r="AT141" s="102">
        <v>10</v>
      </c>
      <c r="AU141" s="102">
        <v>22.666666666666668</v>
      </c>
      <c r="AV141" s="102">
        <v>20</v>
      </c>
      <c r="AW141" s="102">
        <v>8.533333333333335</v>
      </c>
      <c r="AX141" s="102">
        <v>34.13333333333334</v>
      </c>
      <c r="AY141" s="102">
        <v>13.5</v>
      </c>
      <c r="AZ141" s="102">
        <v>14</v>
      </c>
      <c r="BA141" s="102">
        <v>27.5</v>
      </c>
      <c r="BB141" s="102">
        <v>27</v>
      </c>
      <c r="BC141" s="102">
        <v>10.9</v>
      </c>
      <c r="BD141" s="102">
        <v>21.8</v>
      </c>
      <c r="BE141" s="102">
        <v>13</v>
      </c>
      <c r="BF141" s="102">
        <v>12</v>
      </c>
      <c r="BG141" s="102">
        <v>25</v>
      </c>
      <c r="BH141" s="102">
        <v>33</v>
      </c>
      <c r="BI141" s="102">
        <v>11.6</v>
      </c>
      <c r="BJ141" s="102">
        <v>23.2</v>
      </c>
      <c r="BK141" s="102">
        <v>15</v>
      </c>
      <c r="BL141" s="102">
        <v>14</v>
      </c>
      <c r="BM141" s="102">
        <v>29</v>
      </c>
      <c r="BN141" s="102">
        <v>15</v>
      </c>
      <c r="BO141" s="102">
        <v>8.8</v>
      </c>
      <c r="BP141" s="102">
        <v>8.8</v>
      </c>
      <c r="BQ141" s="102">
        <v>20</v>
      </c>
      <c r="BR141" s="102">
        <v>20</v>
      </c>
      <c r="BS141" s="102">
        <v>40</v>
      </c>
      <c r="BT141" s="102">
        <v>60</v>
      </c>
      <c r="BU141" s="102">
        <v>20</v>
      </c>
      <c r="BV141" s="102">
        <v>20</v>
      </c>
      <c r="BW141" s="102">
        <v>18</v>
      </c>
      <c r="BX141" s="102">
        <v>18</v>
      </c>
      <c r="BY141" s="102">
        <v>36</v>
      </c>
      <c r="BZ141" s="102">
        <v>54</v>
      </c>
      <c r="CA141" s="102">
        <v>18</v>
      </c>
      <c r="CB141" s="102">
        <v>18</v>
      </c>
      <c r="CC141" s="102">
        <v>18</v>
      </c>
      <c r="CD141" s="102">
        <v>18</v>
      </c>
      <c r="CE141" s="102">
        <v>36</v>
      </c>
      <c r="CF141" s="102">
        <v>51</v>
      </c>
      <c r="CG141" s="102">
        <v>17.4</v>
      </c>
      <c r="CH141" s="102">
        <v>17.4</v>
      </c>
      <c r="CI141" s="99">
        <v>314.6666666666666</v>
      </c>
      <c r="CJ141" s="99">
        <v>11.238095238095235</v>
      </c>
      <c r="CK141" s="103">
        <f t="shared" si="2"/>
        <v>77</v>
      </c>
    </row>
    <row r="142" spans="3:89" ht="5.25">
      <c r="C142" s="103">
        <v>134</v>
      </c>
      <c r="D142" s="113" t="s">
        <v>94</v>
      </c>
      <c r="E142" s="102">
        <v>16</v>
      </c>
      <c r="F142" s="102">
        <v>5</v>
      </c>
      <c r="G142" s="102">
        <v>11.5</v>
      </c>
      <c r="H142" s="102">
        <v>21.666666666666668</v>
      </c>
      <c r="I142" s="102">
        <v>46.5</v>
      </c>
      <c r="J142" s="102">
        <v>13.633333333333335</v>
      </c>
      <c r="K142" s="102">
        <v>68.16666666666667</v>
      </c>
      <c r="L142" s="102">
        <v>12</v>
      </c>
      <c r="M142" s="102">
        <v>14</v>
      </c>
      <c r="N142" s="102">
        <v>12</v>
      </c>
      <c r="O142" s="102">
        <v>25.333333333333332</v>
      </c>
      <c r="P142" s="102">
        <v>18</v>
      </c>
      <c r="Q142" s="102">
        <v>8.666666666666666</v>
      </c>
      <c r="R142" s="102">
        <v>26</v>
      </c>
      <c r="S142" s="102">
        <v>7</v>
      </c>
      <c r="T142" s="102">
        <v>11</v>
      </c>
      <c r="U142" s="102">
        <v>5</v>
      </c>
      <c r="V142" s="102">
        <v>15.333333333333334</v>
      </c>
      <c r="W142" s="102">
        <v>18</v>
      </c>
      <c r="X142" s="102">
        <v>6.666666666666667</v>
      </c>
      <c r="Y142" s="102">
        <v>13.333333333333334</v>
      </c>
      <c r="Z142" s="102">
        <v>16</v>
      </c>
      <c r="AA142" s="102">
        <v>9</v>
      </c>
      <c r="AB142" s="102">
        <v>25</v>
      </c>
      <c r="AC142" s="102">
        <v>52.5</v>
      </c>
      <c r="AD142" s="102">
        <v>15.5</v>
      </c>
      <c r="AE142" s="102">
        <v>31</v>
      </c>
      <c r="AF142" s="102">
        <v>13</v>
      </c>
      <c r="AG142" s="102">
        <v>13</v>
      </c>
      <c r="AH142" s="102">
        <v>26</v>
      </c>
      <c r="AI142" s="102">
        <v>54</v>
      </c>
      <c r="AJ142" s="102">
        <v>16</v>
      </c>
      <c r="AK142" s="102">
        <v>16</v>
      </c>
      <c r="AL142" s="102">
        <v>12</v>
      </c>
      <c r="AM142" s="102">
        <v>13</v>
      </c>
      <c r="AN142" s="102">
        <v>25</v>
      </c>
      <c r="AO142" s="102">
        <v>39</v>
      </c>
      <c r="AP142" s="102">
        <v>12.8</v>
      </c>
      <c r="AQ142" s="102">
        <v>38.400000000000006</v>
      </c>
      <c r="AR142" s="102">
        <v>10</v>
      </c>
      <c r="AS142" s="102">
        <v>8</v>
      </c>
      <c r="AT142" s="102">
        <v>10</v>
      </c>
      <c r="AU142" s="102">
        <v>18.666666666666668</v>
      </c>
      <c r="AV142" s="102">
        <v>16</v>
      </c>
      <c r="AW142" s="102">
        <v>6.9333333333333345</v>
      </c>
      <c r="AX142" s="102">
        <v>27.733333333333338</v>
      </c>
      <c r="AY142" s="102">
        <v>16</v>
      </c>
      <c r="AZ142" s="102">
        <v>16</v>
      </c>
      <c r="BA142" s="102">
        <v>32</v>
      </c>
      <c r="BB142" s="102">
        <v>39</v>
      </c>
      <c r="BC142" s="102">
        <v>14.2</v>
      </c>
      <c r="BD142" s="102">
        <v>28.4</v>
      </c>
      <c r="BE142" s="102">
        <v>17</v>
      </c>
      <c r="BF142" s="102">
        <v>15</v>
      </c>
      <c r="BG142" s="102">
        <v>32</v>
      </c>
      <c r="BH142" s="102">
        <v>42</v>
      </c>
      <c r="BI142" s="102">
        <v>14.8</v>
      </c>
      <c r="BJ142" s="102">
        <v>29.6</v>
      </c>
      <c r="BK142" s="102">
        <v>15</v>
      </c>
      <c r="BL142" s="102">
        <v>14</v>
      </c>
      <c r="BM142" s="102">
        <v>29</v>
      </c>
      <c r="BN142" s="102">
        <v>45</v>
      </c>
      <c r="BO142" s="102">
        <v>14.8</v>
      </c>
      <c r="BP142" s="102">
        <v>14.8</v>
      </c>
      <c r="BQ142" s="102">
        <v>16</v>
      </c>
      <c r="BR142" s="102">
        <v>16</v>
      </c>
      <c r="BS142" s="102">
        <v>32</v>
      </c>
      <c r="BT142" s="102">
        <v>48</v>
      </c>
      <c r="BU142" s="102">
        <v>16</v>
      </c>
      <c r="BV142" s="102">
        <v>16</v>
      </c>
      <c r="BW142" s="102">
        <v>20</v>
      </c>
      <c r="BX142" s="102">
        <v>20</v>
      </c>
      <c r="BY142" s="102">
        <v>40</v>
      </c>
      <c r="BZ142" s="102">
        <v>60</v>
      </c>
      <c r="CA142" s="102">
        <v>20</v>
      </c>
      <c r="CB142" s="102">
        <v>20</v>
      </c>
      <c r="CC142" s="102">
        <v>17</v>
      </c>
      <c r="CD142" s="102">
        <v>15</v>
      </c>
      <c r="CE142" s="102">
        <v>32</v>
      </c>
      <c r="CF142" s="102">
        <v>48</v>
      </c>
      <c r="CG142" s="102">
        <v>16</v>
      </c>
      <c r="CH142" s="102">
        <v>16</v>
      </c>
      <c r="CI142" s="99">
        <v>345.4333333333334</v>
      </c>
      <c r="CJ142" s="99">
        <v>12.336904761904764</v>
      </c>
      <c r="CK142" s="103">
        <f t="shared" si="2"/>
        <v>47</v>
      </c>
    </row>
    <row r="143" spans="3:89" ht="5.25">
      <c r="C143" s="103">
        <v>135</v>
      </c>
      <c r="D143" s="113" t="s">
        <v>200</v>
      </c>
      <c r="E143" s="102">
        <v>14</v>
      </c>
      <c r="F143" s="102">
        <v>14</v>
      </c>
      <c r="G143" s="102">
        <v>14</v>
      </c>
      <c r="H143" s="102">
        <v>28</v>
      </c>
      <c r="I143" s="102">
        <v>12</v>
      </c>
      <c r="J143" s="102">
        <v>8</v>
      </c>
      <c r="K143" s="102">
        <v>40</v>
      </c>
      <c r="L143" s="102">
        <v>11</v>
      </c>
      <c r="M143" s="102">
        <v>11</v>
      </c>
      <c r="N143" s="102">
        <v>11</v>
      </c>
      <c r="O143" s="102">
        <v>22</v>
      </c>
      <c r="P143" s="102">
        <v>9</v>
      </c>
      <c r="Q143" s="102">
        <v>6.2</v>
      </c>
      <c r="R143" s="102">
        <v>18.6</v>
      </c>
      <c r="S143" s="102">
        <v>12</v>
      </c>
      <c r="T143" s="102">
        <v>3.5</v>
      </c>
      <c r="U143" s="102">
        <v>3.5</v>
      </c>
      <c r="V143" s="102">
        <v>12.666666666666666</v>
      </c>
      <c r="W143" s="102">
        <v>30</v>
      </c>
      <c r="X143" s="102">
        <v>8.533333333333333</v>
      </c>
      <c r="Y143" s="102">
        <v>17.066666666666666</v>
      </c>
      <c r="Z143" s="102">
        <v>13</v>
      </c>
      <c r="AA143" s="102">
        <v>9</v>
      </c>
      <c r="AB143" s="102">
        <v>22</v>
      </c>
      <c r="AC143" s="102">
        <v>30</v>
      </c>
      <c r="AD143" s="102">
        <v>10.4</v>
      </c>
      <c r="AE143" s="102">
        <v>20.8</v>
      </c>
      <c r="AF143" s="102">
        <v>16</v>
      </c>
      <c r="AG143" s="102">
        <v>16</v>
      </c>
      <c r="AH143" s="102">
        <v>32</v>
      </c>
      <c r="AI143" s="102">
        <v>36</v>
      </c>
      <c r="AJ143" s="102">
        <v>13.6</v>
      </c>
      <c r="AK143" s="102">
        <v>13.6</v>
      </c>
      <c r="AL143" s="102">
        <v>15</v>
      </c>
      <c r="AM143" s="102">
        <v>14</v>
      </c>
      <c r="AN143" s="102">
        <v>29</v>
      </c>
      <c r="AO143" s="102">
        <v>9</v>
      </c>
      <c r="AP143" s="102">
        <v>7.6</v>
      </c>
      <c r="AQ143" s="102">
        <v>22.799999999999997</v>
      </c>
      <c r="AR143" s="102">
        <v>12</v>
      </c>
      <c r="AS143" s="102">
        <v>8</v>
      </c>
      <c r="AT143" s="102">
        <v>10</v>
      </c>
      <c r="AU143" s="102">
        <v>20</v>
      </c>
      <c r="AV143" s="102">
        <v>1</v>
      </c>
      <c r="AW143" s="102">
        <v>4.2</v>
      </c>
      <c r="AX143" s="102">
        <v>16.8</v>
      </c>
      <c r="AY143" s="102">
        <v>12</v>
      </c>
      <c r="AZ143" s="102">
        <v>12.5</v>
      </c>
      <c r="BA143" s="102">
        <v>24.5</v>
      </c>
      <c r="BB143" s="102">
        <v>24</v>
      </c>
      <c r="BC143" s="102">
        <v>9.7</v>
      </c>
      <c r="BD143" s="102">
        <v>19.4</v>
      </c>
      <c r="BE143" s="102">
        <v>10</v>
      </c>
      <c r="BF143" s="102">
        <v>10</v>
      </c>
      <c r="BG143" s="102">
        <v>20</v>
      </c>
      <c r="BH143" s="102">
        <v>3</v>
      </c>
      <c r="BI143" s="102">
        <v>4.6</v>
      </c>
      <c r="BJ143" s="102">
        <v>9.2</v>
      </c>
      <c r="BK143" s="102">
        <v>16</v>
      </c>
      <c r="BL143" s="102">
        <v>15</v>
      </c>
      <c r="BM143" s="102">
        <v>31</v>
      </c>
      <c r="BN143" s="102">
        <v>9</v>
      </c>
      <c r="BO143" s="102">
        <v>8</v>
      </c>
      <c r="BP143" s="102">
        <v>8</v>
      </c>
      <c r="BQ143" s="102">
        <v>14</v>
      </c>
      <c r="BR143" s="102">
        <v>14</v>
      </c>
      <c r="BS143" s="102">
        <v>28</v>
      </c>
      <c r="BT143" s="102">
        <v>42</v>
      </c>
      <c r="BU143" s="102">
        <v>14</v>
      </c>
      <c r="BV143" s="102">
        <v>14</v>
      </c>
      <c r="BW143" s="102">
        <v>18</v>
      </c>
      <c r="BX143" s="102">
        <v>18</v>
      </c>
      <c r="BY143" s="102">
        <v>36</v>
      </c>
      <c r="BZ143" s="102">
        <v>54</v>
      </c>
      <c r="CA143" s="102">
        <v>18</v>
      </c>
      <c r="CB143" s="102">
        <v>18</v>
      </c>
      <c r="CC143" s="102">
        <v>18</v>
      </c>
      <c r="CD143" s="102">
        <v>16</v>
      </c>
      <c r="CE143" s="102">
        <v>34</v>
      </c>
      <c r="CF143" s="102">
        <v>51</v>
      </c>
      <c r="CG143" s="102">
        <v>17</v>
      </c>
      <c r="CH143" s="102">
        <v>17</v>
      </c>
      <c r="CI143" s="99">
        <v>235.26666666666665</v>
      </c>
      <c r="CJ143" s="99">
        <v>8.402380952380952</v>
      </c>
      <c r="CK143" s="103">
        <f t="shared" si="2"/>
        <v>153</v>
      </c>
    </row>
    <row r="144" spans="3:89" ht="5.25">
      <c r="C144" s="103">
        <v>136</v>
      </c>
      <c r="D144" s="113" t="s">
        <v>210</v>
      </c>
      <c r="E144" s="102">
        <v>9</v>
      </c>
      <c r="F144" s="102">
        <v>5</v>
      </c>
      <c r="G144" s="102">
        <v>8</v>
      </c>
      <c r="H144" s="102">
        <v>14.666666666666666</v>
      </c>
      <c r="I144" s="102">
        <v>24</v>
      </c>
      <c r="J144" s="102">
        <v>7.7333333333333325</v>
      </c>
      <c r="K144" s="102">
        <v>38.666666666666664</v>
      </c>
      <c r="L144" s="102">
        <v>10</v>
      </c>
      <c r="M144" s="102">
        <v>8</v>
      </c>
      <c r="N144" s="102">
        <v>7</v>
      </c>
      <c r="O144" s="102">
        <v>16.666666666666668</v>
      </c>
      <c r="P144" s="102">
        <v>6</v>
      </c>
      <c r="Q144" s="102">
        <v>4.533333333333333</v>
      </c>
      <c r="R144" s="102">
        <v>13.6</v>
      </c>
      <c r="S144" s="102">
        <v>10</v>
      </c>
      <c r="T144" s="102">
        <v>5</v>
      </c>
      <c r="U144" s="102">
        <v>5</v>
      </c>
      <c r="V144" s="102">
        <v>13.333333333333334</v>
      </c>
      <c r="W144" s="102">
        <v>4</v>
      </c>
      <c r="X144" s="102">
        <v>3.4666666666666672</v>
      </c>
      <c r="Y144" s="102">
        <v>6.9333333333333345</v>
      </c>
      <c r="Z144" s="102">
        <v>8</v>
      </c>
      <c r="AA144" s="102">
        <v>2</v>
      </c>
      <c r="AB144" s="102">
        <v>10</v>
      </c>
      <c r="AC144" s="102">
        <v>6</v>
      </c>
      <c r="AD144" s="102">
        <v>3.2</v>
      </c>
      <c r="AE144" s="102">
        <v>6.4</v>
      </c>
      <c r="AF144" s="102">
        <v>12</v>
      </c>
      <c r="AG144" s="102">
        <v>12</v>
      </c>
      <c r="AH144" s="102">
        <v>24</v>
      </c>
      <c r="AI144" s="102">
        <v>18</v>
      </c>
      <c r="AJ144" s="102">
        <v>8.4</v>
      </c>
      <c r="AK144" s="102">
        <v>8.4</v>
      </c>
      <c r="AL144" s="102">
        <v>14</v>
      </c>
      <c r="AM144" s="102">
        <v>12</v>
      </c>
      <c r="AN144" s="102">
        <v>26</v>
      </c>
      <c r="AO144" s="102">
        <v>18</v>
      </c>
      <c r="AP144" s="102">
        <v>8.8</v>
      </c>
      <c r="AQ144" s="102">
        <v>26.400000000000002</v>
      </c>
      <c r="AR144" s="102">
        <v>10</v>
      </c>
      <c r="AS144" s="102">
        <v>8</v>
      </c>
      <c r="AT144" s="102">
        <v>7</v>
      </c>
      <c r="AU144" s="102">
        <v>16.666666666666668</v>
      </c>
      <c r="AV144" s="102">
        <v>4</v>
      </c>
      <c r="AW144" s="102">
        <v>4.133333333333334</v>
      </c>
      <c r="AX144" s="102">
        <v>16.533333333333335</v>
      </c>
      <c r="AY144" s="102">
        <v>8.5</v>
      </c>
      <c r="AZ144" s="102">
        <v>12</v>
      </c>
      <c r="BA144" s="102">
        <v>20.5</v>
      </c>
      <c r="BB144" s="102">
        <v>18</v>
      </c>
      <c r="BC144" s="102">
        <v>7.7</v>
      </c>
      <c r="BD144" s="102">
        <v>15.4</v>
      </c>
      <c r="BE144" s="102">
        <v>11</v>
      </c>
      <c r="BF144" s="102">
        <v>10</v>
      </c>
      <c r="BG144" s="102">
        <v>21</v>
      </c>
      <c r="BH144" s="102">
        <v>15</v>
      </c>
      <c r="BI144" s="102">
        <v>7.2</v>
      </c>
      <c r="BJ144" s="102">
        <v>14.4</v>
      </c>
      <c r="BK144" s="102">
        <v>10</v>
      </c>
      <c r="BL144" s="102">
        <v>10</v>
      </c>
      <c r="BM144" s="102">
        <v>20</v>
      </c>
      <c r="BN144" s="102">
        <v>3</v>
      </c>
      <c r="BO144" s="102">
        <v>4.6</v>
      </c>
      <c r="BP144" s="102">
        <v>4.6</v>
      </c>
      <c r="BQ144" s="102">
        <v>14</v>
      </c>
      <c r="BR144" s="102">
        <v>14</v>
      </c>
      <c r="BS144" s="102">
        <v>28</v>
      </c>
      <c r="BT144" s="102">
        <v>42</v>
      </c>
      <c r="BU144" s="102">
        <v>14</v>
      </c>
      <c r="BV144" s="102">
        <v>14</v>
      </c>
      <c r="BW144" s="102">
        <v>18</v>
      </c>
      <c r="BX144" s="102">
        <v>18</v>
      </c>
      <c r="BY144" s="102">
        <v>36</v>
      </c>
      <c r="BZ144" s="102">
        <v>54</v>
      </c>
      <c r="CA144" s="102">
        <v>18</v>
      </c>
      <c r="CB144" s="102">
        <v>18</v>
      </c>
      <c r="CC144" s="102">
        <v>18</v>
      </c>
      <c r="CD144" s="102">
        <v>16</v>
      </c>
      <c r="CE144" s="102">
        <v>34</v>
      </c>
      <c r="CF144" s="102">
        <v>48</v>
      </c>
      <c r="CG144" s="102">
        <v>16.4</v>
      </c>
      <c r="CH144" s="102">
        <v>16.4</v>
      </c>
      <c r="CI144" s="99">
        <v>199.73333333333335</v>
      </c>
      <c r="CJ144" s="99">
        <v>7.133333333333334</v>
      </c>
      <c r="CK144" s="103">
        <f t="shared" si="2"/>
        <v>163</v>
      </c>
    </row>
    <row r="145" spans="3:89" ht="5.25">
      <c r="C145" s="103">
        <v>137</v>
      </c>
      <c r="D145" s="113" t="s">
        <v>143</v>
      </c>
      <c r="E145" s="102">
        <v>14</v>
      </c>
      <c r="F145" s="102">
        <v>10</v>
      </c>
      <c r="G145" s="102">
        <v>10</v>
      </c>
      <c r="H145" s="102">
        <v>22.666666666666668</v>
      </c>
      <c r="I145" s="102">
        <v>27</v>
      </c>
      <c r="J145" s="102">
        <v>9.933333333333334</v>
      </c>
      <c r="K145" s="102">
        <v>49.66666666666667</v>
      </c>
      <c r="L145" s="102">
        <v>12</v>
      </c>
      <c r="M145" s="102">
        <v>12</v>
      </c>
      <c r="N145" s="102">
        <v>11</v>
      </c>
      <c r="O145" s="102">
        <v>23.333333333333332</v>
      </c>
      <c r="P145" s="102">
        <v>7.5</v>
      </c>
      <c r="Q145" s="102">
        <v>6.166666666666666</v>
      </c>
      <c r="R145" s="102">
        <v>18.5</v>
      </c>
      <c r="S145" s="102">
        <v>8</v>
      </c>
      <c r="T145" s="102">
        <v>2</v>
      </c>
      <c r="U145" s="102">
        <v>2</v>
      </c>
      <c r="V145" s="102">
        <v>8</v>
      </c>
      <c r="W145" s="102">
        <v>10.5</v>
      </c>
      <c r="X145" s="102">
        <v>3.7</v>
      </c>
      <c r="Y145" s="102">
        <v>7.4</v>
      </c>
      <c r="Z145" s="102">
        <v>14</v>
      </c>
      <c r="AA145" s="102">
        <v>12</v>
      </c>
      <c r="AB145" s="102">
        <v>26</v>
      </c>
      <c r="AC145" s="102">
        <v>36</v>
      </c>
      <c r="AD145" s="102">
        <v>12.4</v>
      </c>
      <c r="AE145" s="102">
        <v>24.8</v>
      </c>
      <c r="AF145" s="102">
        <v>15</v>
      </c>
      <c r="AG145" s="102">
        <v>15</v>
      </c>
      <c r="AH145" s="102">
        <v>30</v>
      </c>
      <c r="AI145" s="102">
        <v>3</v>
      </c>
      <c r="AJ145" s="102">
        <v>6.6</v>
      </c>
      <c r="AK145" s="102">
        <v>6.6</v>
      </c>
      <c r="AL145" s="102">
        <v>16</v>
      </c>
      <c r="AM145" s="102">
        <v>14</v>
      </c>
      <c r="AN145" s="102">
        <v>30</v>
      </c>
      <c r="AO145" s="102">
        <v>42</v>
      </c>
      <c r="AP145" s="102">
        <v>14.4</v>
      </c>
      <c r="AQ145" s="102">
        <v>43.2</v>
      </c>
      <c r="AR145" s="102">
        <v>12</v>
      </c>
      <c r="AS145" s="102">
        <v>10</v>
      </c>
      <c r="AT145" s="102">
        <v>10</v>
      </c>
      <c r="AU145" s="102">
        <v>21.333333333333332</v>
      </c>
      <c r="AV145" s="102">
        <v>48</v>
      </c>
      <c r="AW145" s="102">
        <v>13.866666666666665</v>
      </c>
      <c r="AX145" s="102">
        <v>55.46666666666666</v>
      </c>
      <c r="AY145" s="102">
        <v>5.5</v>
      </c>
      <c r="AZ145" s="102">
        <v>6</v>
      </c>
      <c r="BA145" s="102">
        <v>11.5</v>
      </c>
      <c r="BB145" s="102">
        <v>3</v>
      </c>
      <c r="BC145" s="102">
        <v>2.9</v>
      </c>
      <c r="BD145" s="102">
        <v>5.8</v>
      </c>
      <c r="BE145" s="102">
        <v>11</v>
      </c>
      <c r="BF145" s="102">
        <v>11</v>
      </c>
      <c r="BG145" s="102">
        <v>22</v>
      </c>
      <c r="BH145" s="102">
        <v>24</v>
      </c>
      <c r="BI145" s="102">
        <v>9.2</v>
      </c>
      <c r="BJ145" s="102">
        <v>18.4</v>
      </c>
      <c r="BK145" s="102">
        <v>15</v>
      </c>
      <c r="BL145" s="102">
        <v>14</v>
      </c>
      <c r="BM145" s="102">
        <v>29</v>
      </c>
      <c r="BN145" s="102">
        <v>36</v>
      </c>
      <c r="BO145" s="102">
        <v>13</v>
      </c>
      <c r="BP145" s="102">
        <v>13</v>
      </c>
      <c r="BQ145" s="102">
        <v>14</v>
      </c>
      <c r="BR145" s="102">
        <v>14</v>
      </c>
      <c r="BS145" s="102">
        <v>28</v>
      </c>
      <c r="BT145" s="102">
        <v>42</v>
      </c>
      <c r="BU145" s="102">
        <v>14</v>
      </c>
      <c r="BV145" s="102">
        <v>14</v>
      </c>
      <c r="BW145" s="102">
        <v>20</v>
      </c>
      <c r="BX145" s="102">
        <v>20</v>
      </c>
      <c r="BY145" s="102">
        <v>40</v>
      </c>
      <c r="BZ145" s="102">
        <v>60</v>
      </c>
      <c r="CA145" s="102">
        <v>20</v>
      </c>
      <c r="CB145" s="102">
        <v>20</v>
      </c>
      <c r="CC145" s="102">
        <v>18</v>
      </c>
      <c r="CD145" s="102">
        <v>18</v>
      </c>
      <c r="CE145" s="102">
        <v>36</v>
      </c>
      <c r="CF145" s="102">
        <v>54</v>
      </c>
      <c r="CG145" s="102">
        <v>18</v>
      </c>
      <c r="CH145" s="102">
        <v>18</v>
      </c>
      <c r="CI145" s="99">
        <v>294.83333333333337</v>
      </c>
      <c r="CJ145" s="99">
        <v>10.529761904761907</v>
      </c>
      <c r="CK145" s="103">
        <f t="shared" si="2"/>
        <v>96</v>
      </c>
    </row>
    <row r="146" spans="3:89" ht="5.25">
      <c r="C146" s="103">
        <v>138</v>
      </c>
      <c r="D146" s="113" t="s">
        <v>107</v>
      </c>
      <c r="E146" s="102">
        <v>16</v>
      </c>
      <c r="F146" s="102">
        <v>9</v>
      </c>
      <c r="G146" s="102">
        <v>12</v>
      </c>
      <c r="H146" s="102">
        <v>24.666666666666668</v>
      </c>
      <c r="I146" s="102">
        <v>43.5</v>
      </c>
      <c r="J146" s="102">
        <v>13.633333333333335</v>
      </c>
      <c r="K146" s="102">
        <v>68.16666666666667</v>
      </c>
      <c r="L146" s="102">
        <v>15</v>
      </c>
      <c r="M146" s="102">
        <v>16</v>
      </c>
      <c r="N146" s="102">
        <v>15</v>
      </c>
      <c r="O146" s="102">
        <v>30.666666666666668</v>
      </c>
      <c r="P146" s="102">
        <v>34.5</v>
      </c>
      <c r="Q146" s="102">
        <v>13.033333333333335</v>
      </c>
      <c r="R146" s="102">
        <v>39.10000000000001</v>
      </c>
      <c r="S146" s="102">
        <v>11</v>
      </c>
      <c r="T146" s="102">
        <v>4.5</v>
      </c>
      <c r="U146" s="102">
        <v>2.5</v>
      </c>
      <c r="V146" s="102">
        <v>12</v>
      </c>
      <c r="W146" s="102">
        <v>30</v>
      </c>
      <c r="X146" s="102">
        <v>8.4</v>
      </c>
      <c r="Y146" s="102">
        <v>16.8</v>
      </c>
      <c r="Z146" s="102">
        <v>15</v>
      </c>
      <c r="AA146" s="102">
        <v>14.5</v>
      </c>
      <c r="AB146" s="102">
        <v>29.5</v>
      </c>
      <c r="AC146" s="102">
        <v>37.5</v>
      </c>
      <c r="AD146" s="102">
        <v>13.4</v>
      </c>
      <c r="AE146" s="102">
        <v>26.8</v>
      </c>
      <c r="AF146" s="102">
        <v>20</v>
      </c>
      <c r="AG146" s="102">
        <v>20</v>
      </c>
      <c r="AH146" s="102">
        <v>40</v>
      </c>
      <c r="AI146" s="102">
        <v>45</v>
      </c>
      <c r="AJ146" s="102">
        <v>17</v>
      </c>
      <c r="AK146" s="102">
        <v>17</v>
      </c>
      <c r="AL146" s="102">
        <v>19</v>
      </c>
      <c r="AM146" s="102">
        <v>20</v>
      </c>
      <c r="AN146" s="102">
        <v>39</v>
      </c>
      <c r="AO146" s="102">
        <v>45</v>
      </c>
      <c r="AP146" s="102">
        <v>16.8</v>
      </c>
      <c r="AQ146" s="102">
        <v>50.400000000000006</v>
      </c>
      <c r="AR146" s="102">
        <v>12</v>
      </c>
      <c r="AS146" s="102">
        <v>10</v>
      </c>
      <c r="AT146" s="102">
        <v>8</v>
      </c>
      <c r="AU146" s="102">
        <v>20</v>
      </c>
      <c r="AV146" s="102">
        <v>1</v>
      </c>
      <c r="AW146" s="102">
        <v>4.2</v>
      </c>
      <c r="AX146" s="102">
        <v>16.8</v>
      </c>
      <c r="AY146" s="102">
        <v>12.5</v>
      </c>
      <c r="AZ146" s="102">
        <v>12.5</v>
      </c>
      <c r="BA146" s="102">
        <v>25</v>
      </c>
      <c r="BB146" s="102">
        <v>24</v>
      </c>
      <c r="BC146" s="102">
        <v>9.8</v>
      </c>
      <c r="BD146" s="102">
        <v>19.6</v>
      </c>
      <c r="BE146" s="102">
        <v>10</v>
      </c>
      <c r="BF146" s="102">
        <v>10</v>
      </c>
      <c r="BG146" s="102">
        <v>20</v>
      </c>
      <c r="BH146" s="102">
        <v>30</v>
      </c>
      <c r="BI146" s="102">
        <v>10</v>
      </c>
      <c r="BJ146" s="102">
        <v>20</v>
      </c>
      <c r="BK146" s="102">
        <v>14</v>
      </c>
      <c r="BL146" s="102">
        <v>13</v>
      </c>
      <c r="BM146" s="102">
        <v>27</v>
      </c>
      <c r="BN146" s="102">
        <v>24</v>
      </c>
      <c r="BO146" s="102">
        <v>10.2</v>
      </c>
      <c r="BP146" s="102">
        <v>10.2</v>
      </c>
      <c r="BQ146" s="102">
        <v>16</v>
      </c>
      <c r="BR146" s="102">
        <v>16</v>
      </c>
      <c r="BS146" s="102">
        <v>32</v>
      </c>
      <c r="BT146" s="102">
        <v>48</v>
      </c>
      <c r="BU146" s="102">
        <v>16</v>
      </c>
      <c r="BV146" s="102">
        <v>16</v>
      </c>
      <c r="BW146" s="102">
        <v>18</v>
      </c>
      <c r="BX146" s="102">
        <v>20</v>
      </c>
      <c r="BY146" s="102">
        <v>38</v>
      </c>
      <c r="BZ146" s="102">
        <v>57</v>
      </c>
      <c r="CA146" s="102">
        <v>19</v>
      </c>
      <c r="CB146" s="102">
        <v>19</v>
      </c>
      <c r="CC146" s="102">
        <v>12</v>
      </c>
      <c r="CD146" s="102">
        <v>12</v>
      </c>
      <c r="CE146" s="102">
        <v>24</v>
      </c>
      <c r="CF146" s="102">
        <v>36</v>
      </c>
      <c r="CG146" s="102">
        <v>12</v>
      </c>
      <c r="CH146" s="102">
        <v>12</v>
      </c>
      <c r="CI146" s="99">
        <v>331.86666666666673</v>
      </c>
      <c r="CJ146" s="99">
        <v>11.852380952380955</v>
      </c>
      <c r="CK146" s="103">
        <f t="shared" si="2"/>
        <v>60</v>
      </c>
    </row>
    <row r="147" spans="3:89" ht="5.25">
      <c r="C147" s="103">
        <v>139</v>
      </c>
      <c r="D147" s="113" t="s">
        <v>201</v>
      </c>
      <c r="E147" s="102">
        <v>9</v>
      </c>
      <c r="F147" s="102">
        <v>8</v>
      </c>
      <c r="G147" s="102">
        <v>11</v>
      </c>
      <c r="H147" s="102">
        <v>18.666666666666668</v>
      </c>
      <c r="I147" s="102">
        <v>33</v>
      </c>
      <c r="J147" s="102">
        <v>10.333333333333334</v>
      </c>
      <c r="K147" s="102">
        <v>51.66666666666667</v>
      </c>
      <c r="L147" s="102">
        <v>6</v>
      </c>
      <c r="M147" s="102">
        <v>6</v>
      </c>
      <c r="N147" s="102">
        <v>6</v>
      </c>
      <c r="O147" s="102">
        <v>12</v>
      </c>
      <c r="P147" s="102">
        <v>22.5</v>
      </c>
      <c r="Q147" s="102">
        <v>6.9</v>
      </c>
      <c r="R147" s="102">
        <v>20.700000000000003</v>
      </c>
      <c r="S147" s="102">
        <v>5</v>
      </c>
      <c r="T147" s="102">
        <v>6.5</v>
      </c>
      <c r="U147" s="102">
        <v>3.5</v>
      </c>
      <c r="V147" s="102">
        <v>10</v>
      </c>
      <c r="W147" s="102">
        <v>9</v>
      </c>
      <c r="X147" s="102">
        <v>3.8</v>
      </c>
      <c r="Y147" s="102">
        <v>7.6</v>
      </c>
      <c r="Z147" s="102">
        <v>10</v>
      </c>
      <c r="AA147" s="102">
        <v>2</v>
      </c>
      <c r="AB147" s="102">
        <v>12</v>
      </c>
      <c r="AC147" s="102">
        <v>33</v>
      </c>
      <c r="AD147" s="102">
        <v>9</v>
      </c>
      <c r="AE147" s="102">
        <v>18</v>
      </c>
      <c r="AF147" s="102">
        <v>13</v>
      </c>
      <c r="AG147" s="102">
        <v>13</v>
      </c>
      <c r="AH147" s="102">
        <v>26</v>
      </c>
      <c r="AI147" s="102">
        <v>15</v>
      </c>
      <c r="AJ147" s="102">
        <v>8.2</v>
      </c>
      <c r="AK147" s="102">
        <v>8.2</v>
      </c>
      <c r="AL147" s="102">
        <v>13</v>
      </c>
      <c r="AM147" s="102">
        <v>12</v>
      </c>
      <c r="AN147" s="102">
        <v>25</v>
      </c>
      <c r="AO147" s="102">
        <v>12</v>
      </c>
      <c r="AP147" s="102">
        <v>7.4</v>
      </c>
      <c r="AQ147" s="102">
        <v>22.200000000000003</v>
      </c>
      <c r="AR147" s="102">
        <v>12</v>
      </c>
      <c r="AS147" s="102">
        <v>9</v>
      </c>
      <c r="AT147" s="102">
        <v>10</v>
      </c>
      <c r="AU147" s="102">
        <v>20.666666666666668</v>
      </c>
      <c r="AV147" s="102">
        <v>9</v>
      </c>
      <c r="AW147" s="102">
        <v>5.933333333333334</v>
      </c>
      <c r="AX147" s="102">
        <v>23.733333333333334</v>
      </c>
      <c r="AY147" s="102">
        <v>10</v>
      </c>
      <c r="AZ147" s="102">
        <v>10</v>
      </c>
      <c r="BA147" s="102">
        <v>20</v>
      </c>
      <c r="BB147" s="102">
        <v>15</v>
      </c>
      <c r="BC147" s="102">
        <v>7</v>
      </c>
      <c r="BD147" s="102">
        <v>14</v>
      </c>
      <c r="BE147" s="102">
        <v>11</v>
      </c>
      <c r="BF147" s="102">
        <v>10</v>
      </c>
      <c r="BG147" s="102">
        <v>21</v>
      </c>
      <c r="BH147" s="102">
        <v>12</v>
      </c>
      <c r="BI147" s="102">
        <v>6.6</v>
      </c>
      <c r="BJ147" s="102">
        <v>13.2</v>
      </c>
      <c r="BK147" s="102">
        <v>15</v>
      </c>
      <c r="BL147" s="102">
        <v>14</v>
      </c>
      <c r="BM147" s="102">
        <v>29</v>
      </c>
      <c r="BN147" s="102">
        <v>9</v>
      </c>
      <c r="BO147" s="102">
        <v>7.6</v>
      </c>
      <c r="BP147" s="102">
        <v>7.6</v>
      </c>
      <c r="BQ147" s="102">
        <v>15</v>
      </c>
      <c r="BR147" s="102">
        <v>15</v>
      </c>
      <c r="BS147" s="102">
        <v>30</v>
      </c>
      <c r="BT147" s="102">
        <v>45</v>
      </c>
      <c r="BU147" s="102">
        <v>15</v>
      </c>
      <c r="BV147" s="102">
        <v>15</v>
      </c>
      <c r="BW147" s="102">
        <v>20</v>
      </c>
      <c r="BX147" s="102">
        <v>20</v>
      </c>
      <c r="BY147" s="102">
        <v>40</v>
      </c>
      <c r="BZ147" s="102">
        <v>60</v>
      </c>
      <c r="CA147" s="102">
        <v>20</v>
      </c>
      <c r="CB147" s="102">
        <v>20</v>
      </c>
      <c r="CC147" s="102">
        <v>17</v>
      </c>
      <c r="CD147" s="102">
        <v>16</v>
      </c>
      <c r="CE147" s="102">
        <v>33</v>
      </c>
      <c r="CF147" s="102">
        <v>33</v>
      </c>
      <c r="CG147" s="102">
        <v>13.2</v>
      </c>
      <c r="CH147" s="102">
        <v>13.2</v>
      </c>
      <c r="CI147" s="99">
        <v>235.10000000000002</v>
      </c>
      <c r="CJ147" s="99">
        <v>8.396428571428572</v>
      </c>
      <c r="CK147" s="103">
        <f t="shared" si="2"/>
        <v>154</v>
      </c>
    </row>
    <row r="148" spans="3:89" ht="5.25">
      <c r="C148" s="103">
        <v>140</v>
      </c>
      <c r="D148" s="113" t="s">
        <v>176</v>
      </c>
      <c r="E148" s="102">
        <v>15</v>
      </c>
      <c r="F148" s="102">
        <v>11</v>
      </c>
      <c r="G148" s="102">
        <v>5</v>
      </c>
      <c r="H148" s="102">
        <v>20.666666666666668</v>
      </c>
      <c r="I148" s="102">
        <v>33</v>
      </c>
      <c r="J148" s="102">
        <v>10.733333333333334</v>
      </c>
      <c r="K148" s="102">
        <v>53.66666666666667</v>
      </c>
      <c r="L148" s="102">
        <v>7</v>
      </c>
      <c r="M148" s="102">
        <v>7</v>
      </c>
      <c r="N148" s="102">
        <v>7</v>
      </c>
      <c r="O148" s="102">
        <v>14</v>
      </c>
      <c r="P148" s="102">
        <v>13.5</v>
      </c>
      <c r="Q148" s="102">
        <v>5.5</v>
      </c>
      <c r="R148" s="102">
        <v>16.5</v>
      </c>
      <c r="S148" s="102">
        <v>13</v>
      </c>
      <c r="T148" s="102">
        <v>0</v>
      </c>
      <c r="U148" s="102">
        <v>0</v>
      </c>
      <c r="V148" s="102">
        <v>8.666666666666666</v>
      </c>
      <c r="W148" s="102">
        <v>12</v>
      </c>
      <c r="X148" s="102">
        <v>4.133333333333333</v>
      </c>
      <c r="Y148" s="102">
        <v>8.266666666666666</v>
      </c>
      <c r="Z148" s="102">
        <v>10</v>
      </c>
      <c r="AA148" s="102">
        <v>3</v>
      </c>
      <c r="AB148" s="102">
        <v>13</v>
      </c>
      <c r="AC148" s="102">
        <v>9</v>
      </c>
      <c r="AD148" s="102">
        <v>4.4</v>
      </c>
      <c r="AE148" s="102">
        <v>8.8</v>
      </c>
      <c r="AF148" s="102">
        <v>15</v>
      </c>
      <c r="AG148" s="102">
        <v>15</v>
      </c>
      <c r="AH148" s="102">
        <v>30</v>
      </c>
      <c r="AI148" s="102">
        <v>18</v>
      </c>
      <c r="AJ148" s="102">
        <v>9.6</v>
      </c>
      <c r="AK148" s="102">
        <v>9.6</v>
      </c>
      <c r="AL148" s="102">
        <v>17</v>
      </c>
      <c r="AM148" s="102">
        <v>16</v>
      </c>
      <c r="AN148" s="102">
        <v>33</v>
      </c>
      <c r="AO148" s="102">
        <v>21</v>
      </c>
      <c r="AP148" s="102">
        <v>10.8</v>
      </c>
      <c r="AQ148" s="102">
        <v>32.400000000000006</v>
      </c>
      <c r="AR148" s="102">
        <v>8</v>
      </c>
      <c r="AS148" s="102">
        <v>10</v>
      </c>
      <c r="AT148" s="102">
        <v>10</v>
      </c>
      <c r="AU148" s="102">
        <v>18.666666666666668</v>
      </c>
      <c r="AV148" s="102">
        <v>7</v>
      </c>
      <c r="AW148" s="102">
        <v>5.133333333333334</v>
      </c>
      <c r="AX148" s="102">
        <v>20.533333333333335</v>
      </c>
      <c r="AY148" s="102">
        <v>11</v>
      </c>
      <c r="AZ148" s="102">
        <v>12</v>
      </c>
      <c r="BA148" s="102">
        <v>23</v>
      </c>
      <c r="BB148" s="102">
        <v>36</v>
      </c>
      <c r="BC148" s="102">
        <v>11.8</v>
      </c>
      <c r="BD148" s="102">
        <v>23.6</v>
      </c>
      <c r="BE148" s="102">
        <v>17</v>
      </c>
      <c r="BF148" s="102">
        <v>17</v>
      </c>
      <c r="BG148" s="102">
        <v>34</v>
      </c>
      <c r="BH148" s="102">
        <v>30</v>
      </c>
      <c r="BI148" s="102">
        <v>12.8</v>
      </c>
      <c r="BJ148" s="102">
        <v>25.6</v>
      </c>
      <c r="BK148" s="102">
        <v>13</v>
      </c>
      <c r="BL148" s="102">
        <v>12</v>
      </c>
      <c r="BM148" s="102">
        <v>25</v>
      </c>
      <c r="BN148" s="102">
        <v>24</v>
      </c>
      <c r="BO148" s="102">
        <v>9.8</v>
      </c>
      <c r="BP148" s="102">
        <v>9.8</v>
      </c>
      <c r="BQ148" s="102">
        <v>12</v>
      </c>
      <c r="BR148" s="102">
        <v>12</v>
      </c>
      <c r="BS148" s="102">
        <v>24</v>
      </c>
      <c r="BT148" s="102">
        <v>36</v>
      </c>
      <c r="BU148" s="102">
        <v>12</v>
      </c>
      <c r="BV148" s="102">
        <v>12</v>
      </c>
      <c r="BW148" s="102">
        <v>20</v>
      </c>
      <c r="BX148" s="102">
        <v>20</v>
      </c>
      <c r="BY148" s="102">
        <v>40</v>
      </c>
      <c r="BZ148" s="102">
        <v>60</v>
      </c>
      <c r="CA148" s="102">
        <v>20</v>
      </c>
      <c r="CB148" s="102">
        <v>20</v>
      </c>
      <c r="CC148" s="102">
        <v>18</v>
      </c>
      <c r="CD148" s="102">
        <v>18</v>
      </c>
      <c r="CE148" s="102">
        <v>36</v>
      </c>
      <c r="CF148" s="102">
        <v>54</v>
      </c>
      <c r="CG148" s="102">
        <v>18</v>
      </c>
      <c r="CH148" s="102">
        <v>18</v>
      </c>
      <c r="CI148" s="99">
        <v>258.7666666666667</v>
      </c>
      <c r="CJ148" s="99">
        <v>9.241666666666669</v>
      </c>
      <c r="CK148" s="103">
        <f t="shared" si="2"/>
        <v>129</v>
      </c>
    </row>
    <row r="149" spans="3:89" ht="5.25">
      <c r="C149" s="103">
        <v>141</v>
      </c>
      <c r="D149" s="113" t="s">
        <v>131</v>
      </c>
      <c r="E149" s="102">
        <v>14</v>
      </c>
      <c r="F149" s="102">
        <v>9</v>
      </c>
      <c r="G149" s="102">
        <v>9.5</v>
      </c>
      <c r="H149" s="102">
        <v>21.666666666666668</v>
      </c>
      <c r="I149" s="102">
        <v>21</v>
      </c>
      <c r="J149" s="102">
        <v>8.533333333333335</v>
      </c>
      <c r="K149" s="102">
        <v>42.66666666666667</v>
      </c>
      <c r="L149" s="102">
        <v>17</v>
      </c>
      <c r="M149" s="102">
        <v>17</v>
      </c>
      <c r="N149" s="102">
        <v>17</v>
      </c>
      <c r="O149" s="102">
        <v>34</v>
      </c>
      <c r="P149" s="102">
        <v>31.5</v>
      </c>
      <c r="Q149" s="102">
        <v>13.1</v>
      </c>
      <c r="R149" s="102">
        <v>39.3</v>
      </c>
      <c r="S149" s="102">
        <v>16</v>
      </c>
      <c r="T149" s="102">
        <v>6</v>
      </c>
      <c r="U149" s="102">
        <v>3.5</v>
      </c>
      <c r="V149" s="102">
        <v>17</v>
      </c>
      <c r="W149" s="102">
        <v>37.5</v>
      </c>
      <c r="X149" s="102">
        <v>10.9</v>
      </c>
      <c r="Y149" s="102">
        <v>21.8</v>
      </c>
      <c r="Z149" s="102">
        <v>15</v>
      </c>
      <c r="AA149" s="102">
        <v>5.5</v>
      </c>
      <c r="AB149" s="102">
        <v>20.5</v>
      </c>
      <c r="AC149" s="102">
        <v>40.5</v>
      </c>
      <c r="AD149" s="102">
        <v>12.2</v>
      </c>
      <c r="AE149" s="102">
        <v>24.4</v>
      </c>
      <c r="AF149" s="102">
        <v>19</v>
      </c>
      <c r="AG149" s="102">
        <v>19</v>
      </c>
      <c r="AH149" s="102">
        <v>38</v>
      </c>
      <c r="AI149" s="102">
        <v>33</v>
      </c>
      <c r="AJ149" s="102">
        <v>14.2</v>
      </c>
      <c r="AK149" s="102">
        <v>14.2</v>
      </c>
      <c r="AL149" s="102">
        <v>19</v>
      </c>
      <c r="AM149" s="102">
        <v>17</v>
      </c>
      <c r="AN149" s="102">
        <v>36</v>
      </c>
      <c r="AO149" s="102">
        <v>30</v>
      </c>
      <c r="AP149" s="102">
        <v>13.2</v>
      </c>
      <c r="AQ149" s="102">
        <v>39.599999999999994</v>
      </c>
      <c r="AR149" s="102">
        <v>13</v>
      </c>
      <c r="AS149" s="102">
        <v>10</v>
      </c>
      <c r="AT149" s="102">
        <v>8</v>
      </c>
      <c r="AU149" s="102">
        <v>20.666666666666668</v>
      </c>
      <c r="AV149" s="102">
        <v>10</v>
      </c>
      <c r="AW149" s="102">
        <v>6.133333333333334</v>
      </c>
      <c r="AX149" s="102">
        <v>24.533333333333335</v>
      </c>
      <c r="AY149" s="102">
        <v>11</v>
      </c>
      <c r="AZ149" s="102">
        <v>12</v>
      </c>
      <c r="BA149" s="102">
        <v>23</v>
      </c>
      <c r="BB149" s="102">
        <v>27</v>
      </c>
      <c r="BC149" s="102">
        <v>10</v>
      </c>
      <c r="BD149" s="102">
        <v>20</v>
      </c>
      <c r="BE149" s="102">
        <v>11</v>
      </c>
      <c r="BF149" s="102">
        <v>10</v>
      </c>
      <c r="BG149" s="102">
        <v>21</v>
      </c>
      <c r="BH149" s="102">
        <v>15</v>
      </c>
      <c r="BI149" s="102">
        <v>7.2</v>
      </c>
      <c r="BJ149" s="102">
        <v>14.4</v>
      </c>
      <c r="BK149" s="102">
        <v>15</v>
      </c>
      <c r="BL149" s="102">
        <v>14</v>
      </c>
      <c r="BM149" s="102">
        <v>29</v>
      </c>
      <c r="BN149" s="102">
        <v>18</v>
      </c>
      <c r="BO149" s="102">
        <v>9.4</v>
      </c>
      <c r="BP149" s="102">
        <v>9.4</v>
      </c>
      <c r="BQ149" s="102">
        <v>19</v>
      </c>
      <c r="BR149" s="102">
        <v>19</v>
      </c>
      <c r="BS149" s="102">
        <v>38</v>
      </c>
      <c r="BT149" s="102">
        <v>57</v>
      </c>
      <c r="BU149" s="102">
        <v>19</v>
      </c>
      <c r="BV149" s="102">
        <v>19</v>
      </c>
      <c r="BW149" s="102">
        <v>20</v>
      </c>
      <c r="BX149" s="102">
        <v>20</v>
      </c>
      <c r="BY149" s="102">
        <v>40</v>
      </c>
      <c r="BZ149" s="102">
        <v>60</v>
      </c>
      <c r="CA149" s="102">
        <v>20</v>
      </c>
      <c r="CB149" s="102">
        <v>20</v>
      </c>
      <c r="CC149" s="102">
        <v>18</v>
      </c>
      <c r="CD149" s="102">
        <v>18</v>
      </c>
      <c r="CE149" s="102">
        <v>36</v>
      </c>
      <c r="CF149" s="102">
        <v>54</v>
      </c>
      <c r="CG149" s="102">
        <v>18</v>
      </c>
      <c r="CH149" s="102">
        <v>18</v>
      </c>
      <c r="CI149" s="99">
        <v>307.3</v>
      </c>
      <c r="CJ149" s="99">
        <v>10.975</v>
      </c>
      <c r="CK149" s="103">
        <f t="shared" si="2"/>
        <v>84</v>
      </c>
    </row>
    <row r="150" spans="3:89" ht="5.25">
      <c r="C150" s="103">
        <v>142</v>
      </c>
      <c r="D150" s="113" t="s">
        <v>153</v>
      </c>
      <c r="E150" s="102">
        <v>15</v>
      </c>
      <c r="F150" s="102">
        <v>8</v>
      </c>
      <c r="G150" s="102">
        <v>7</v>
      </c>
      <c r="H150" s="102">
        <v>20</v>
      </c>
      <c r="I150" s="102">
        <v>30</v>
      </c>
      <c r="J150" s="102">
        <v>10</v>
      </c>
      <c r="K150" s="102">
        <v>50</v>
      </c>
      <c r="L150" s="102">
        <v>10</v>
      </c>
      <c r="M150" s="102">
        <v>6</v>
      </c>
      <c r="N150" s="102">
        <v>4</v>
      </c>
      <c r="O150" s="102">
        <v>13.333333333333334</v>
      </c>
      <c r="P150" s="102">
        <v>6</v>
      </c>
      <c r="Q150" s="102">
        <v>3.866666666666667</v>
      </c>
      <c r="R150" s="102">
        <v>11.600000000000001</v>
      </c>
      <c r="S150" s="102">
        <v>10</v>
      </c>
      <c r="T150" s="102">
        <v>5</v>
      </c>
      <c r="U150" s="102">
        <v>3.5</v>
      </c>
      <c r="V150" s="102">
        <v>12.333333333333334</v>
      </c>
      <c r="W150" s="102">
        <v>6</v>
      </c>
      <c r="X150" s="102">
        <v>3.666666666666667</v>
      </c>
      <c r="Y150" s="102">
        <v>7.333333333333334</v>
      </c>
      <c r="Z150" s="102">
        <v>17</v>
      </c>
      <c r="AA150" s="102">
        <v>15.5</v>
      </c>
      <c r="AB150" s="102">
        <v>32.5</v>
      </c>
      <c r="AC150" s="102">
        <v>52.5</v>
      </c>
      <c r="AD150" s="102">
        <v>17</v>
      </c>
      <c r="AE150" s="102">
        <v>34</v>
      </c>
      <c r="AF150" s="102">
        <v>15</v>
      </c>
      <c r="AG150" s="102">
        <v>15</v>
      </c>
      <c r="AH150" s="102">
        <v>30</v>
      </c>
      <c r="AI150" s="102">
        <v>57</v>
      </c>
      <c r="AJ150" s="102">
        <v>17.4</v>
      </c>
      <c r="AK150" s="102">
        <v>17.4</v>
      </c>
      <c r="AL150" s="102">
        <v>12</v>
      </c>
      <c r="AM150" s="102">
        <v>13</v>
      </c>
      <c r="AN150" s="102">
        <v>25</v>
      </c>
      <c r="AO150" s="102">
        <v>36</v>
      </c>
      <c r="AP150" s="102">
        <v>12.2</v>
      </c>
      <c r="AQ150" s="102">
        <v>36.599999999999994</v>
      </c>
      <c r="AR150" s="102">
        <v>8</v>
      </c>
      <c r="AS150" s="102">
        <v>10</v>
      </c>
      <c r="AT150" s="102">
        <v>3</v>
      </c>
      <c r="AU150" s="102">
        <v>14</v>
      </c>
      <c r="AV150" s="102">
        <v>1</v>
      </c>
      <c r="AW150" s="102">
        <v>3</v>
      </c>
      <c r="AX150" s="102">
        <v>12</v>
      </c>
      <c r="AY150" s="102">
        <v>16</v>
      </c>
      <c r="AZ150" s="102">
        <v>15</v>
      </c>
      <c r="BA150" s="102">
        <v>31</v>
      </c>
      <c r="BB150" s="102">
        <v>45</v>
      </c>
      <c r="BC150" s="102">
        <v>15.2</v>
      </c>
      <c r="BD150" s="102">
        <v>30.4</v>
      </c>
      <c r="BE150" s="102">
        <v>14</v>
      </c>
      <c r="BF150" s="102">
        <v>13</v>
      </c>
      <c r="BG150" s="102">
        <v>27</v>
      </c>
      <c r="BH150" s="102">
        <v>36</v>
      </c>
      <c r="BI150" s="102">
        <v>12.6</v>
      </c>
      <c r="BJ150" s="102">
        <v>25.2</v>
      </c>
      <c r="BK150" s="102">
        <v>14</v>
      </c>
      <c r="BL150" s="102">
        <v>14</v>
      </c>
      <c r="BM150" s="102">
        <v>28</v>
      </c>
      <c r="BN150" s="102">
        <v>39</v>
      </c>
      <c r="BO150" s="102">
        <v>13.4</v>
      </c>
      <c r="BP150" s="102">
        <v>13.4</v>
      </c>
      <c r="BQ150" s="102">
        <v>15</v>
      </c>
      <c r="BR150" s="102">
        <v>15</v>
      </c>
      <c r="BS150" s="102">
        <v>30</v>
      </c>
      <c r="BT150" s="102">
        <v>45</v>
      </c>
      <c r="BU150" s="102">
        <v>15</v>
      </c>
      <c r="BV150" s="102">
        <v>15</v>
      </c>
      <c r="BW150" s="102">
        <v>20</v>
      </c>
      <c r="BX150" s="102">
        <v>16</v>
      </c>
      <c r="BY150" s="102">
        <v>36</v>
      </c>
      <c r="BZ150" s="102">
        <v>54</v>
      </c>
      <c r="CA150" s="102">
        <v>18</v>
      </c>
      <c r="CB150" s="102">
        <v>18</v>
      </c>
      <c r="CC150" s="102">
        <v>18</v>
      </c>
      <c r="CD150" s="102">
        <v>16</v>
      </c>
      <c r="CE150" s="102">
        <v>34</v>
      </c>
      <c r="CF150" s="102">
        <v>51</v>
      </c>
      <c r="CG150" s="102">
        <v>17</v>
      </c>
      <c r="CH150" s="102">
        <v>17</v>
      </c>
      <c r="CI150" s="99">
        <v>287.93333333333334</v>
      </c>
      <c r="CJ150" s="99">
        <v>10.283333333333333</v>
      </c>
      <c r="CK150" s="103">
        <f t="shared" si="2"/>
        <v>106</v>
      </c>
    </row>
    <row r="151" spans="3:89" ht="5.25">
      <c r="C151" s="103">
        <v>143</v>
      </c>
      <c r="D151" s="113" t="s">
        <v>120</v>
      </c>
      <c r="E151" s="102">
        <v>16</v>
      </c>
      <c r="F151" s="102">
        <v>14</v>
      </c>
      <c r="G151" s="102">
        <v>14</v>
      </c>
      <c r="H151" s="102">
        <v>29.333333333333332</v>
      </c>
      <c r="I151" s="102">
        <v>30</v>
      </c>
      <c r="J151" s="102">
        <v>11.866666666666665</v>
      </c>
      <c r="K151" s="102">
        <v>59.33333333333333</v>
      </c>
      <c r="L151" s="102">
        <v>18</v>
      </c>
      <c r="M151" s="102">
        <v>18</v>
      </c>
      <c r="N151" s="102">
        <v>18</v>
      </c>
      <c r="O151" s="102">
        <v>36</v>
      </c>
      <c r="P151" s="102">
        <v>22.5</v>
      </c>
      <c r="Q151" s="102">
        <v>11.7</v>
      </c>
      <c r="R151" s="102">
        <v>35.099999999999994</v>
      </c>
      <c r="S151" s="102">
        <v>15</v>
      </c>
      <c r="T151" s="102">
        <v>9</v>
      </c>
      <c r="U151" s="102">
        <v>3</v>
      </c>
      <c r="V151" s="102">
        <v>18</v>
      </c>
      <c r="W151" s="102">
        <v>34.5</v>
      </c>
      <c r="X151" s="102">
        <v>10.5</v>
      </c>
      <c r="Y151" s="102">
        <v>21</v>
      </c>
      <c r="Z151" s="102">
        <v>16</v>
      </c>
      <c r="AA151" s="102">
        <v>14</v>
      </c>
      <c r="AB151" s="102">
        <v>30</v>
      </c>
      <c r="AC151" s="102">
        <v>21</v>
      </c>
      <c r="AD151" s="102">
        <v>10.2</v>
      </c>
      <c r="AE151" s="102">
        <v>20.4</v>
      </c>
      <c r="AF151" s="102">
        <v>18</v>
      </c>
      <c r="AG151" s="102">
        <v>18</v>
      </c>
      <c r="AH151" s="102">
        <v>36</v>
      </c>
      <c r="AI151" s="102">
        <v>51</v>
      </c>
      <c r="AJ151" s="102">
        <v>17.4</v>
      </c>
      <c r="AK151" s="102">
        <v>17.4</v>
      </c>
      <c r="AL151" s="102">
        <v>17</v>
      </c>
      <c r="AM151" s="102">
        <v>16</v>
      </c>
      <c r="AN151" s="102">
        <v>33</v>
      </c>
      <c r="AO151" s="102">
        <v>30</v>
      </c>
      <c r="AP151" s="102">
        <v>12.6</v>
      </c>
      <c r="AQ151" s="102">
        <v>37.8</v>
      </c>
      <c r="AR151" s="102">
        <v>10</v>
      </c>
      <c r="AS151" s="102">
        <v>10</v>
      </c>
      <c r="AT151" s="102">
        <v>8</v>
      </c>
      <c r="AU151" s="102">
        <v>18.666666666666668</v>
      </c>
      <c r="AV151" s="102">
        <v>5</v>
      </c>
      <c r="AW151" s="102">
        <v>4.733333333333333</v>
      </c>
      <c r="AX151" s="102">
        <v>18.933333333333334</v>
      </c>
      <c r="AY151" s="102">
        <v>18</v>
      </c>
      <c r="AZ151" s="102">
        <v>16</v>
      </c>
      <c r="BA151" s="102">
        <v>34</v>
      </c>
      <c r="BB151" s="102">
        <v>30</v>
      </c>
      <c r="BC151" s="102">
        <v>12.8</v>
      </c>
      <c r="BD151" s="102">
        <v>25.6</v>
      </c>
      <c r="BE151" s="102">
        <v>12</v>
      </c>
      <c r="BF151" s="102">
        <v>11</v>
      </c>
      <c r="BG151" s="102">
        <v>23</v>
      </c>
      <c r="BH151" s="102">
        <v>27</v>
      </c>
      <c r="BI151" s="102">
        <v>10</v>
      </c>
      <c r="BJ151" s="102">
        <v>20</v>
      </c>
      <c r="BK151" s="102">
        <v>15</v>
      </c>
      <c r="BL151" s="102">
        <v>15</v>
      </c>
      <c r="BM151" s="102">
        <v>30</v>
      </c>
      <c r="BN151" s="102">
        <v>24</v>
      </c>
      <c r="BO151" s="102">
        <v>10.8</v>
      </c>
      <c r="BP151" s="102">
        <v>10.8</v>
      </c>
      <c r="BQ151" s="102">
        <v>16</v>
      </c>
      <c r="BR151" s="102">
        <v>16</v>
      </c>
      <c r="BS151" s="102">
        <v>32</v>
      </c>
      <c r="BT151" s="102">
        <v>48</v>
      </c>
      <c r="BU151" s="102">
        <v>16</v>
      </c>
      <c r="BV151" s="102">
        <v>16</v>
      </c>
      <c r="BW151" s="102">
        <v>20</v>
      </c>
      <c r="BX151" s="102">
        <v>20</v>
      </c>
      <c r="BY151" s="102">
        <v>40</v>
      </c>
      <c r="BZ151" s="102">
        <v>60</v>
      </c>
      <c r="CA151" s="102">
        <v>20</v>
      </c>
      <c r="CB151" s="102">
        <v>20</v>
      </c>
      <c r="CC151" s="102">
        <v>16</v>
      </c>
      <c r="CD151" s="102">
        <v>14</v>
      </c>
      <c r="CE151" s="102">
        <v>30</v>
      </c>
      <c r="CF151" s="102">
        <v>45</v>
      </c>
      <c r="CG151" s="102">
        <v>15</v>
      </c>
      <c r="CH151" s="102">
        <v>15</v>
      </c>
      <c r="CI151" s="99">
        <v>317.3666666666667</v>
      </c>
      <c r="CJ151" s="99">
        <v>11.33452380952381</v>
      </c>
      <c r="CK151" s="103">
        <f t="shared" si="2"/>
        <v>73</v>
      </c>
    </row>
    <row r="152" spans="3:89" ht="5.25">
      <c r="C152" s="103">
        <v>144</v>
      </c>
      <c r="D152" s="113" t="s">
        <v>181</v>
      </c>
      <c r="E152" s="102">
        <v>9</v>
      </c>
      <c r="F152" s="102">
        <v>13</v>
      </c>
      <c r="G152" s="102">
        <v>8</v>
      </c>
      <c r="H152" s="102">
        <v>20</v>
      </c>
      <c r="I152" s="102">
        <v>34.5</v>
      </c>
      <c r="J152" s="102">
        <v>10.9</v>
      </c>
      <c r="K152" s="102">
        <v>54.5</v>
      </c>
      <c r="L152" s="102">
        <v>10</v>
      </c>
      <c r="M152" s="102">
        <v>8</v>
      </c>
      <c r="N152" s="102">
        <v>6</v>
      </c>
      <c r="O152" s="102">
        <v>16</v>
      </c>
      <c r="P152" s="102">
        <v>10.5</v>
      </c>
      <c r="Q152" s="102">
        <v>5.3</v>
      </c>
      <c r="R152" s="102">
        <v>15.899999999999999</v>
      </c>
      <c r="S152" s="102">
        <v>5</v>
      </c>
      <c r="T152" s="102">
        <v>2</v>
      </c>
      <c r="U152" s="102">
        <v>4</v>
      </c>
      <c r="V152" s="102">
        <v>7.333333333333333</v>
      </c>
      <c r="W152" s="102">
        <v>6</v>
      </c>
      <c r="X152" s="102">
        <v>2.6666666666666665</v>
      </c>
      <c r="Y152" s="102">
        <v>5.333333333333333</v>
      </c>
      <c r="Z152" s="102">
        <v>9</v>
      </c>
      <c r="AA152" s="102">
        <v>7</v>
      </c>
      <c r="AB152" s="102">
        <v>16</v>
      </c>
      <c r="AC152" s="102">
        <v>34.5</v>
      </c>
      <c r="AD152" s="102">
        <v>10.1</v>
      </c>
      <c r="AE152" s="102">
        <v>20.2</v>
      </c>
      <c r="AF152" s="102">
        <v>13</v>
      </c>
      <c r="AG152" s="102">
        <v>13</v>
      </c>
      <c r="AH152" s="102">
        <v>26</v>
      </c>
      <c r="AI152" s="102">
        <v>12</v>
      </c>
      <c r="AJ152" s="102">
        <v>7.6</v>
      </c>
      <c r="AK152" s="102">
        <v>7.6</v>
      </c>
      <c r="AL152" s="102">
        <v>12</v>
      </c>
      <c r="AM152" s="102">
        <v>13</v>
      </c>
      <c r="AN152" s="102">
        <v>25</v>
      </c>
      <c r="AO152" s="102">
        <v>39</v>
      </c>
      <c r="AP152" s="102">
        <v>12.8</v>
      </c>
      <c r="AQ152" s="102">
        <v>38.400000000000006</v>
      </c>
      <c r="AR152" s="102">
        <v>8</v>
      </c>
      <c r="AS152" s="102">
        <v>5</v>
      </c>
      <c r="AT152" s="102">
        <v>9</v>
      </c>
      <c r="AU152" s="102">
        <v>14.666666666666666</v>
      </c>
      <c r="AV152" s="102">
        <v>6</v>
      </c>
      <c r="AW152" s="102">
        <v>4.133333333333333</v>
      </c>
      <c r="AX152" s="102">
        <v>16.53333333333333</v>
      </c>
      <c r="AY152" s="102">
        <v>8</v>
      </c>
      <c r="AZ152" s="102">
        <v>12</v>
      </c>
      <c r="BA152" s="102">
        <v>20</v>
      </c>
      <c r="BB152" s="102">
        <v>16.5</v>
      </c>
      <c r="BC152" s="102">
        <v>7.3</v>
      </c>
      <c r="BD152" s="102">
        <v>14.6</v>
      </c>
      <c r="BE152" s="102">
        <v>11</v>
      </c>
      <c r="BF152" s="102">
        <v>11</v>
      </c>
      <c r="BG152" s="102">
        <v>22</v>
      </c>
      <c r="BH152" s="102">
        <v>21</v>
      </c>
      <c r="BI152" s="102">
        <v>8.6</v>
      </c>
      <c r="BJ152" s="102">
        <v>17.2</v>
      </c>
      <c r="BK152" s="102">
        <v>14</v>
      </c>
      <c r="BL152" s="102">
        <v>13</v>
      </c>
      <c r="BM152" s="102">
        <v>27</v>
      </c>
      <c r="BN152" s="102">
        <v>27</v>
      </c>
      <c r="BO152" s="102">
        <v>10.8</v>
      </c>
      <c r="BP152" s="102">
        <v>10.8</v>
      </c>
      <c r="BQ152" s="102">
        <v>15</v>
      </c>
      <c r="BR152" s="102">
        <v>15</v>
      </c>
      <c r="BS152" s="102">
        <v>30</v>
      </c>
      <c r="BT152" s="102">
        <v>45</v>
      </c>
      <c r="BU152" s="102">
        <v>15</v>
      </c>
      <c r="BV152" s="102">
        <v>15</v>
      </c>
      <c r="BW152" s="102">
        <v>20</v>
      </c>
      <c r="BX152" s="102">
        <v>20</v>
      </c>
      <c r="BY152" s="102">
        <v>40</v>
      </c>
      <c r="BZ152" s="102">
        <v>60</v>
      </c>
      <c r="CA152" s="102">
        <v>20</v>
      </c>
      <c r="CB152" s="102">
        <v>20</v>
      </c>
      <c r="CC152" s="102">
        <v>18</v>
      </c>
      <c r="CD152" s="102">
        <v>17</v>
      </c>
      <c r="CE152" s="102">
        <v>35</v>
      </c>
      <c r="CF152" s="102">
        <v>51</v>
      </c>
      <c r="CG152" s="102">
        <v>17.2</v>
      </c>
      <c r="CH152" s="102">
        <v>17.2</v>
      </c>
      <c r="CI152" s="99">
        <v>253.26666666666665</v>
      </c>
      <c r="CJ152" s="99">
        <v>9.045238095238094</v>
      </c>
      <c r="CK152" s="103">
        <f t="shared" si="2"/>
        <v>134</v>
      </c>
    </row>
    <row r="153" spans="3:89" ht="5.25">
      <c r="C153" s="103">
        <v>145</v>
      </c>
      <c r="D153" s="113" t="s">
        <v>115</v>
      </c>
      <c r="E153" s="102">
        <v>16</v>
      </c>
      <c r="F153" s="102">
        <v>10</v>
      </c>
      <c r="G153" s="102">
        <v>10.5</v>
      </c>
      <c r="H153" s="102">
        <v>24.333333333333332</v>
      </c>
      <c r="I153" s="102">
        <v>39</v>
      </c>
      <c r="J153" s="102">
        <v>12.666666666666666</v>
      </c>
      <c r="K153" s="102">
        <v>63.33333333333333</v>
      </c>
      <c r="L153" s="102">
        <v>10</v>
      </c>
      <c r="M153" s="102">
        <v>10</v>
      </c>
      <c r="N153" s="102">
        <v>10</v>
      </c>
      <c r="O153" s="102">
        <v>20</v>
      </c>
      <c r="P153" s="102">
        <v>19.5</v>
      </c>
      <c r="Q153" s="102">
        <v>7.9</v>
      </c>
      <c r="R153" s="102">
        <v>23.700000000000003</v>
      </c>
      <c r="S153" s="102">
        <v>14</v>
      </c>
      <c r="T153" s="102">
        <v>2.5</v>
      </c>
      <c r="U153" s="102">
        <v>4</v>
      </c>
      <c r="V153" s="102">
        <v>13.666666666666666</v>
      </c>
      <c r="W153" s="102">
        <v>21</v>
      </c>
      <c r="X153" s="102">
        <v>6.933333333333333</v>
      </c>
      <c r="Y153" s="102">
        <v>13.866666666666665</v>
      </c>
      <c r="Z153" s="102">
        <v>14</v>
      </c>
      <c r="AA153" s="102">
        <v>11</v>
      </c>
      <c r="AB153" s="102">
        <v>25</v>
      </c>
      <c r="AC153" s="102">
        <v>30</v>
      </c>
      <c r="AD153" s="102">
        <v>11</v>
      </c>
      <c r="AE153" s="102">
        <v>22</v>
      </c>
      <c r="AF153" s="102">
        <v>20</v>
      </c>
      <c r="AG153" s="102">
        <v>20</v>
      </c>
      <c r="AH153" s="102">
        <v>40</v>
      </c>
      <c r="AI153" s="102">
        <v>39</v>
      </c>
      <c r="AJ153" s="102">
        <v>15.8</v>
      </c>
      <c r="AK153" s="102">
        <v>15.8</v>
      </c>
      <c r="AL153" s="102">
        <v>18</v>
      </c>
      <c r="AM153" s="102">
        <v>20</v>
      </c>
      <c r="AN153" s="102">
        <v>38</v>
      </c>
      <c r="AO153" s="102">
        <v>42</v>
      </c>
      <c r="AP153" s="102">
        <v>16</v>
      </c>
      <c r="AQ153" s="102">
        <v>48</v>
      </c>
      <c r="AR153" s="102">
        <v>12</v>
      </c>
      <c r="AS153" s="102">
        <v>10</v>
      </c>
      <c r="AT153" s="102">
        <v>8</v>
      </c>
      <c r="AU153" s="102">
        <v>20</v>
      </c>
      <c r="AV153" s="102">
        <v>17</v>
      </c>
      <c r="AW153" s="102">
        <v>7.4</v>
      </c>
      <c r="AX153" s="102">
        <v>29.6</v>
      </c>
      <c r="AY153" s="102">
        <v>14.5</v>
      </c>
      <c r="AZ153" s="102">
        <v>14</v>
      </c>
      <c r="BA153" s="102">
        <v>28.5</v>
      </c>
      <c r="BB153" s="102">
        <v>30</v>
      </c>
      <c r="BC153" s="102">
        <v>11.7</v>
      </c>
      <c r="BD153" s="102">
        <v>23.4</v>
      </c>
      <c r="BE153" s="102">
        <v>12</v>
      </c>
      <c r="BF153" s="102">
        <v>12</v>
      </c>
      <c r="BG153" s="102">
        <v>24</v>
      </c>
      <c r="BH153" s="102">
        <v>30</v>
      </c>
      <c r="BI153" s="102">
        <v>10.8</v>
      </c>
      <c r="BJ153" s="102">
        <v>21.6</v>
      </c>
      <c r="BK153" s="102">
        <v>16</v>
      </c>
      <c r="BL153" s="102">
        <v>16</v>
      </c>
      <c r="BM153" s="102">
        <v>32</v>
      </c>
      <c r="BN153" s="102">
        <v>18</v>
      </c>
      <c r="BO153" s="102">
        <v>10</v>
      </c>
      <c r="BP153" s="102">
        <v>10</v>
      </c>
      <c r="BQ153" s="102">
        <v>16</v>
      </c>
      <c r="BR153" s="102">
        <v>16</v>
      </c>
      <c r="BS153" s="102">
        <v>32</v>
      </c>
      <c r="BT153" s="102">
        <v>48</v>
      </c>
      <c r="BU153" s="102">
        <v>16</v>
      </c>
      <c r="BV153" s="102">
        <v>16</v>
      </c>
      <c r="BW153" s="102">
        <v>20</v>
      </c>
      <c r="BX153" s="102">
        <v>14</v>
      </c>
      <c r="BY153" s="102">
        <v>34</v>
      </c>
      <c r="BZ153" s="102">
        <v>51</v>
      </c>
      <c r="CA153" s="102">
        <v>17</v>
      </c>
      <c r="CB153" s="102">
        <v>17</v>
      </c>
      <c r="CC153" s="102">
        <v>18</v>
      </c>
      <c r="CD153" s="102">
        <v>18</v>
      </c>
      <c r="CE153" s="102">
        <v>36</v>
      </c>
      <c r="CF153" s="102">
        <v>54</v>
      </c>
      <c r="CG153" s="102">
        <v>18</v>
      </c>
      <c r="CH153" s="102">
        <v>18</v>
      </c>
      <c r="CI153" s="99">
        <v>322.3</v>
      </c>
      <c r="CJ153" s="99">
        <v>11.510714285714286</v>
      </c>
      <c r="CK153" s="103">
        <f t="shared" si="2"/>
        <v>68</v>
      </c>
    </row>
    <row r="154" spans="3:89" ht="5.25">
      <c r="C154" s="103">
        <v>146</v>
      </c>
      <c r="D154" s="113" t="s">
        <v>106</v>
      </c>
      <c r="E154" s="102">
        <v>15</v>
      </c>
      <c r="F154" s="102">
        <v>11</v>
      </c>
      <c r="G154" s="102">
        <v>9.5</v>
      </c>
      <c r="H154" s="102">
        <v>23.666666666666668</v>
      </c>
      <c r="I154" s="102">
        <v>31.5</v>
      </c>
      <c r="J154" s="102">
        <v>11.033333333333335</v>
      </c>
      <c r="K154" s="102">
        <v>55.16666666666667</v>
      </c>
      <c r="L154" s="102">
        <v>12</v>
      </c>
      <c r="M154" s="102">
        <v>8</v>
      </c>
      <c r="N154" s="102">
        <v>10</v>
      </c>
      <c r="O154" s="102">
        <v>20</v>
      </c>
      <c r="P154" s="102">
        <v>22.5</v>
      </c>
      <c r="Q154" s="102">
        <v>8.5</v>
      </c>
      <c r="R154" s="102">
        <v>25.5</v>
      </c>
      <c r="S154" s="102">
        <v>16</v>
      </c>
      <c r="T154" s="102">
        <v>4</v>
      </c>
      <c r="U154" s="102">
        <v>3</v>
      </c>
      <c r="V154" s="102">
        <v>15.333333333333334</v>
      </c>
      <c r="W154" s="102">
        <v>21</v>
      </c>
      <c r="X154" s="102">
        <v>7.2666666666666675</v>
      </c>
      <c r="Y154" s="102">
        <v>14.533333333333335</v>
      </c>
      <c r="Z154" s="102">
        <v>16</v>
      </c>
      <c r="AA154" s="102">
        <v>14</v>
      </c>
      <c r="AB154" s="102">
        <v>30</v>
      </c>
      <c r="AC154" s="102">
        <v>48</v>
      </c>
      <c r="AD154" s="102">
        <v>15.6</v>
      </c>
      <c r="AE154" s="102">
        <v>31.2</v>
      </c>
      <c r="AF154" s="102">
        <v>14</v>
      </c>
      <c r="AG154" s="102">
        <v>14</v>
      </c>
      <c r="AH154" s="102">
        <v>28</v>
      </c>
      <c r="AI154" s="102">
        <v>37</v>
      </c>
      <c r="AJ154" s="102">
        <v>13</v>
      </c>
      <c r="AK154" s="102">
        <v>13</v>
      </c>
      <c r="AL154" s="102">
        <v>14</v>
      </c>
      <c r="AM154" s="102">
        <v>14</v>
      </c>
      <c r="AN154" s="102">
        <v>28</v>
      </c>
      <c r="AO154" s="102">
        <v>39</v>
      </c>
      <c r="AP154" s="102">
        <v>13.4</v>
      </c>
      <c r="AQ154" s="102">
        <v>40.2</v>
      </c>
      <c r="AR154" s="102">
        <v>16</v>
      </c>
      <c r="AS154" s="102">
        <v>12</v>
      </c>
      <c r="AT154" s="102">
        <v>14</v>
      </c>
      <c r="AU154" s="102">
        <v>28</v>
      </c>
      <c r="AV154" s="102">
        <v>22</v>
      </c>
      <c r="AW154" s="102">
        <v>10</v>
      </c>
      <c r="AX154" s="102">
        <v>40</v>
      </c>
      <c r="AY154" s="102">
        <v>17</v>
      </c>
      <c r="AZ154" s="102">
        <v>16</v>
      </c>
      <c r="BA154" s="102">
        <v>33</v>
      </c>
      <c r="BB154" s="102">
        <v>39</v>
      </c>
      <c r="BC154" s="102">
        <v>14.4</v>
      </c>
      <c r="BD154" s="102">
        <v>28.8</v>
      </c>
      <c r="BE154" s="102">
        <v>11</v>
      </c>
      <c r="BF154" s="102">
        <v>10</v>
      </c>
      <c r="BG154" s="102">
        <v>21</v>
      </c>
      <c r="BH154" s="102">
        <v>15</v>
      </c>
      <c r="BI154" s="102">
        <v>7.2</v>
      </c>
      <c r="BJ154" s="102">
        <v>14.4</v>
      </c>
      <c r="BK154" s="102">
        <v>17</v>
      </c>
      <c r="BL154" s="102">
        <v>16</v>
      </c>
      <c r="BM154" s="102">
        <v>33</v>
      </c>
      <c r="BN154" s="102">
        <v>45</v>
      </c>
      <c r="BO154" s="102">
        <v>15.6</v>
      </c>
      <c r="BP154" s="102">
        <v>15.6</v>
      </c>
      <c r="BQ154" s="102">
        <v>18</v>
      </c>
      <c r="BR154" s="102">
        <v>18</v>
      </c>
      <c r="BS154" s="102">
        <v>36</v>
      </c>
      <c r="BT154" s="102">
        <v>54</v>
      </c>
      <c r="BU154" s="102">
        <v>18</v>
      </c>
      <c r="BV154" s="102">
        <v>18</v>
      </c>
      <c r="BW154" s="102">
        <v>20</v>
      </c>
      <c r="BX154" s="102">
        <v>16</v>
      </c>
      <c r="BY154" s="102">
        <v>36</v>
      </c>
      <c r="BZ154" s="102">
        <v>57</v>
      </c>
      <c r="CA154" s="102">
        <v>18.6</v>
      </c>
      <c r="CB154" s="102">
        <v>18.6</v>
      </c>
      <c r="CC154" s="102">
        <v>18</v>
      </c>
      <c r="CD154" s="102">
        <v>16</v>
      </c>
      <c r="CE154" s="102">
        <v>34</v>
      </c>
      <c r="CF154" s="102">
        <v>51</v>
      </c>
      <c r="CG154" s="102">
        <v>17</v>
      </c>
      <c r="CH154" s="102">
        <v>17</v>
      </c>
      <c r="CI154" s="99">
        <v>332.00000000000006</v>
      </c>
      <c r="CJ154" s="99">
        <v>11.85714285714286</v>
      </c>
      <c r="CK154" s="103">
        <f t="shared" si="2"/>
        <v>59</v>
      </c>
    </row>
    <row r="155" spans="3:89" ht="5.25">
      <c r="C155" s="103">
        <v>147</v>
      </c>
      <c r="D155" s="113" t="s">
        <v>86</v>
      </c>
      <c r="E155" s="102">
        <v>17</v>
      </c>
      <c r="F155" s="102">
        <v>10.5</v>
      </c>
      <c r="G155" s="102">
        <v>13.5</v>
      </c>
      <c r="H155" s="102">
        <v>27.333333333333332</v>
      </c>
      <c r="I155" s="102">
        <v>45</v>
      </c>
      <c r="J155" s="102">
        <v>14.466666666666665</v>
      </c>
      <c r="K155" s="102">
        <v>72.33333333333333</v>
      </c>
      <c r="L155" s="102">
        <v>14</v>
      </c>
      <c r="M155" s="102">
        <v>13</v>
      </c>
      <c r="N155" s="102">
        <v>12</v>
      </c>
      <c r="O155" s="102">
        <v>26</v>
      </c>
      <c r="P155" s="102">
        <v>25.5</v>
      </c>
      <c r="Q155" s="102">
        <v>10.3</v>
      </c>
      <c r="R155" s="102">
        <v>30.900000000000002</v>
      </c>
      <c r="S155" s="102">
        <v>16</v>
      </c>
      <c r="T155" s="102">
        <v>4</v>
      </c>
      <c r="U155" s="102">
        <v>4.5</v>
      </c>
      <c r="V155" s="102">
        <v>16.333333333333332</v>
      </c>
      <c r="W155" s="102">
        <v>30</v>
      </c>
      <c r="X155" s="102">
        <v>9.266666666666666</v>
      </c>
      <c r="Y155" s="102">
        <v>18.53333333333333</v>
      </c>
      <c r="Z155" s="102">
        <v>16</v>
      </c>
      <c r="AA155" s="102">
        <v>15</v>
      </c>
      <c r="AB155" s="102">
        <v>31</v>
      </c>
      <c r="AC155" s="102">
        <v>48</v>
      </c>
      <c r="AD155" s="102">
        <v>15.8</v>
      </c>
      <c r="AE155" s="102">
        <v>31.6</v>
      </c>
      <c r="AF155" s="102">
        <v>15</v>
      </c>
      <c r="AG155" s="102">
        <v>15</v>
      </c>
      <c r="AH155" s="102">
        <v>30</v>
      </c>
      <c r="AI155" s="102">
        <v>48</v>
      </c>
      <c r="AJ155" s="102">
        <v>15.6</v>
      </c>
      <c r="AK155" s="102">
        <v>15.6</v>
      </c>
      <c r="AL155" s="102">
        <v>14</v>
      </c>
      <c r="AM155" s="102">
        <v>15</v>
      </c>
      <c r="AN155" s="102">
        <v>29</v>
      </c>
      <c r="AO155" s="102">
        <v>45</v>
      </c>
      <c r="AP155" s="102">
        <v>14.8</v>
      </c>
      <c r="AQ155" s="102">
        <v>44.400000000000006</v>
      </c>
      <c r="AR155" s="102">
        <v>12</v>
      </c>
      <c r="AS155" s="102">
        <v>10</v>
      </c>
      <c r="AT155" s="102">
        <v>12</v>
      </c>
      <c r="AU155" s="102">
        <v>22.666666666666668</v>
      </c>
      <c r="AV155" s="102">
        <v>43</v>
      </c>
      <c r="AW155" s="102">
        <v>13.133333333333335</v>
      </c>
      <c r="AX155" s="102">
        <v>52.53333333333334</v>
      </c>
      <c r="AY155" s="102">
        <v>11</v>
      </c>
      <c r="AZ155" s="102">
        <v>12</v>
      </c>
      <c r="BA155" s="102">
        <v>23</v>
      </c>
      <c r="BB155" s="102">
        <v>33</v>
      </c>
      <c r="BC155" s="102">
        <v>11.2</v>
      </c>
      <c r="BD155" s="102">
        <v>22.4</v>
      </c>
      <c r="BE155" s="102">
        <v>11</v>
      </c>
      <c r="BF155" s="102">
        <v>11</v>
      </c>
      <c r="BG155" s="102">
        <v>22</v>
      </c>
      <c r="BH155" s="102">
        <v>18</v>
      </c>
      <c r="BI155" s="102">
        <v>8</v>
      </c>
      <c r="BJ155" s="102">
        <v>16</v>
      </c>
      <c r="BK155" s="102">
        <v>12</v>
      </c>
      <c r="BL155" s="102">
        <v>12</v>
      </c>
      <c r="BM155" s="102">
        <v>24</v>
      </c>
      <c r="BN155" s="102">
        <v>18</v>
      </c>
      <c r="BO155" s="102">
        <v>8.4</v>
      </c>
      <c r="BP155" s="102">
        <v>8.4</v>
      </c>
      <c r="BQ155" s="102">
        <v>18</v>
      </c>
      <c r="BR155" s="102">
        <v>18</v>
      </c>
      <c r="BS155" s="102">
        <v>36</v>
      </c>
      <c r="BT155" s="102">
        <v>54</v>
      </c>
      <c r="BU155" s="102">
        <v>18</v>
      </c>
      <c r="BV155" s="102">
        <v>18</v>
      </c>
      <c r="BW155" s="102">
        <v>20</v>
      </c>
      <c r="BX155" s="102">
        <v>20</v>
      </c>
      <c r="BY155" s="102">
        <v>40</v>
      </c>
      <c r="BZ155" s="102">
        <v>60</v>
      </c>
      <c r="CA155" s="102">
        <v>20</v>
      </c>
      <c r="CB155" s="102">
        <v>20</v>
      </c>
      <c r="CC155" s="102">
        <v>14</v>
      </c>
      <c r="CD155" s="102">
        <v>14</v>
      </c>
      <c r="CE155" s="102">
        <v>28</v>
      </c>
      <c r="CF155" s="102">
        <v>42</v>
      </c>
      <c r="CG155" s="102">
        <v>14</v>
      </c>
      <c r="CH155" s="102">
        <v>14</v>
      </c>
      <c r="CI155" s="100">
        <v>364.7</v>
      </c>
      <c r="CJ155" s="100">
        <v>13.025</v>
      </c>
      <c r="CK155" s="103">
        <f t="shared" si="2"/>
        <v>39</v>
      </c>
    </row>
    <row r="156" spans="3:89" ht="5.25">
      <c r="C156" s="103">
        <v>148</v>
      </c>
      <c r="D156" s="113" t="s">
        <v>145</v>
      </c>
      <c r="E156" s="102">
        <v>13</v>
      </c>
      <c r="F156" s="102">
        <v>11</v>
      </c>
      <c r="G156" s="102">
        <v>8</v>
      </c>
      <c r="H156" s="102">
        <v>21.333333333333332</v>
      </c>
      <c r="I156" s="102">
        <v>28.5</v>
      </c>
      <c r="J156" s="102">
        <v>9.966666666666665</v>
      </c>
      <c r="K156" s="102">
        <v>49.83333333333333</v>
      </c>
      <c r="L156" s="102">
        <v>10</v>
      </c>
      <c r="M156" s="102">
        <v>8</v>
      </c>
      <c r="N156" s="102">
        <v>10</v>
      </c>
      <c r="O156" s="102">
        <v>18.666666666666668</v>
      </c>
      <c r="P156" s="102">
        <v>19.5</v>
      </c>
      <c r="Q156" s="102">
        <v>7.633333333333335</v>
      </c>
      <c r="R156" s="102">
        <v>22.900000000000006</v>
      </c>
      <c r="S156" s="102">
        <v>12</v>
      </c>
      <c r="T156" s="102">
        <v>3</v>
      </c>
      <c r="U156" s="102">
        <v>1.5</v>
      </c>
      <c r="V156" s="102">
        <v>11</v>
      </c>
      <c r="W156" s="102">
        <v>3</v>
      </c>
      <c r="X156" s="102">
        <v>2.8</v>
      </c>
      <c r="Y156" s="102">
        <v>5.6</v>
      </c>
      <c r="Z156" s="102">
        <v>16</v>
      </c>
      <c r="AA156" s="102">
        <v>12</v>
      </c>
      <c r="AB156" s="102">
        <v>28</v>
      </c>
      <c r="AC156" s="102">
        <v>48</v>
      </c>
      <c r="AD156" s="102">
        <v>15.2</v>
      </c>
      <c r="AE156" s="102">
        <v>30.4</v>
      </c>
      <c r="AF156" s="102">
        <v>20</v>
      </c>
      <c r="AG156" s="102">
        <v>20</v>
      </c>
      <c r="AH156" s="102">
        <v>40</v>
      </c>
      <c r="AI156" s="102">
        <v>42</v>
      </c>
      <c r="AJ156" s="102">
        <v>16.4</v>
      </c>
      <c r="AK156" s="102">
        <v>16.4</v>
      </c>
      <c r="AL156" s="102">
        <v>18</v>
      </c>
      <c r="AM156" s="102">
        <v>20</v>
      </c>
      <c r="AN156" s="102">
        <v>38</v>
      </c>
      <c r="AO156" s="102">
        <v>45</v>
      </c>
      <c r="AP156" s="102">
        <v>16.6</v>
      </c>
      <c r="AQ156" s="102">
        <v>49.800000000000004</v>
      </c>
      <c r="AR156" s="102">
        <v>10</v>
      </c>
      <c r="AS156" s="102">
        <v>9</v>
      </c>
      <c r="AT156" s="102">
        <v>10</v>
      </c>
      <c r="AU156" s="102">
        <v>19.333333333333332</v>
      </c>
      <c r="AV156" s="102">
        <v>1</v>
      </c>
      <c r="AW156" s="102">
        <v>4.066666666666666</v>
      </c>
      <c r="AX156" s="102">
        <v>16.266666666666666</v>
      </c>
      <c r="AY156" s="102">
        <v>16.5</v>
      </c>
      <c r="AZ156" s="102">
        <v>17</v>
      </c>
      <c r="BA156" s="102">
        <v>33.5</v>
      </c>
      <c r="BB156" s="102">
        <v>45</v>
      </c>
      <c r="BC156" s="102">
        <v>15.7</v>
      </c>
      <c r="BD156" s="102">
        <v>31.4</v>
      </c>
      <c r="BE156" s="102">
        <v>11</v>
      </c>
      <c r="BF156" s="102">
        <v>10</v>
      </c>
      <c r="BG156" s="102">
        <v>21</v>
      </c>
      <c r="BH156" s="102">
        <v>15</v>
      </c>
      <c r="BI156" s="102">
        <v>7.2</v>
      </c>
      <c r="BJ156" s="102">
        <v>14.4</v>
      </c>
      <c r="BK156" s="102">
        <v>12</v>
      </c>
      <c r="BL156" s="102">
        <v>11</v>
      </c>
      <c r="BM156" s="102">
        <v>23</v>
      </c>
      <c r="BN156" s="102">
        <v>9</v>
      </c>
      <c r="BO156" s="102">
        <v>6.4</v>
      </c>
      <c r="BP156" s="102">
        <v>6.4</v>
      </c>
      <c r="BQ156" s="102">
        <v>17</v>
      </c>
      <c r="BR156" s="102">
        <v>17</v>
      </c>
      <c r="BS156" s="102">
        <v>34</v>
      </c>
      <c r="BT156" s="102">
        <v>51</v>
      </c>
      <c r="BU156" s="102">
        <v>17</v>
      </c>
      <c r="BV156" s="102">
        <v>17</v>
      </c>
      <c r="BW156" s="102">
        <v>16</v>
      </c>
      <c r="BX156" s="102">
        <v>16</v>
      </c>
      <c r="BY156" s="102">
        <v>32</v>
      </c>
      <c r="BZ156" s="102">
        <v>48</v>
      </c>
      <c r="CA156" s="102">
        <v>16</v>
      </c>
      <c r="CB156" s="102">
        <v>16</v>
      </c>
      <c r="CC156" s="102">
        <v>18</v>
      </c>
      <c r="CD156" s="102">
        <v>16</v>
      </c>
      <c r="CE156" s="102">
        <v>34</v>
      </c>
      <c r="CF156" s="102">
        <v>48</v>
      </c>
      <c r="CG156" s="102">
        <v>16.4</v>
      </c>
      <c r="CH156" s="102">
        <v>16.4</v>
      </c>
      <c r="CI156" s="99">
        <v>292.79999999999995</v>
      </c>
      <c r="CJ156" s="99">
        <v>10.457142857142856</v>
      </c>
      <c r="CK156" s="103">
        <f t="shared" si="2"/>
        <v>98</v>
      </c>
    </row>
    <row r="157" spans="3:89" ht="5.25">
      <c r="C157" s="103">
        <v>149</v>
      </c>
      <c r="D157" s="113" t="s">
        <v>128</v>
      </c>
      <c r="E157" s="102">
        <v>10</v>
      </c>
      <c r="F157" s="102">
        <v>5</v>
      </c>
      <c r="G157" s="102">
        <v>14</v>
      </c>
      <c r="H157" s="102">
        <v>19.333333333333332</v>
      </c>
      <c r="I157" s="102">
        <v>42</v>
      </c>
      <c r="J157" s="102">
        <v>12.266666666666666</v>
      </c>
      <c r="K157" s="102">
        <v>61.33333333333333</v>
      </c>
      <c r="L157" s="102">
        <v>10</v>
      </c>
      <c r="M157" s="102">
        <v>9</v>
      </c>
      <c r="N157" s="102">
        <v>9</v>
      </c>
      <c r="O157" s="102">
        <v>18.666666666666668</v>
      </c>
      <c r="P157" s="102">
        <v>19.5</v>
      </c>
      <c r="Q157" s="102">
        <v>7.633333333333335</v>
      </c>
      <c r="R157" s="102">
        <v>22.900000000000006</v>
      </c>
      <c r="S157" s="102">
        <v>15</v>
      </c>
      <c r="T157" s="102">
        <v>11</v>
      </c>
      <c r="U157" s="102">
        <v>11</v>
      </c>
      <c r="V157" s="102">
        <v>24.666666666666668</v>
      </c>
      <c r="W157" s="102">
        <v>30</v>
      </c>
      <c r="X157" s="102">
        <v>10.933333333333334</v>
      </c>
      <c r="Y157" s="102">
        <v>21.866666666666667</v>
      </c>
      <c r="Z157" s="102">
        <v>14</v>
      </c>
      <c r="AA157" s="102">
        <v>12</v>
      </c>
      <c r="AB157" s="102">
        <v>26</v>
      </c>
      <c r="AC157" s="102">
        <v>39</v>
      </c>
      <c r="AD157" s="102">
        <v>13</v>
      </c>
      <c r="AE157" s="102">
        <v>26</v>
      </c>
      <c r="AF157" s="102">
        <v>13</v>
      </c>
      <c r="AG157" s="102">
        <v>13</v>
      </c>
      <c r="AH157" s="102">
        <v>26</v>
      </c>
      <c r="AI157" s="102">
        <v>19.5</v>
      </c>
      <c r="AJ157" s="102">
        <v>9.1</v>
      </c>
      <c r="AK157" s="102">
        <v>9.1</v>
      </c>
      <c r="AL157" s="102">
        <v>12</v>
      </c>
      <c r="AM157" s="102">
        <v>13</v>
      </c>
      <c r="AN157" s="102">
        <v>25</v>
      </c>
      <c r="AO157" s="102">
        <v>30</v>
      </c>
      <c r="AP157" s="102">
        <v>11</v>
      </c>
      <c r="AQ157" s="102">
        <v>33</v>
      </c>
      <c r="AR157" s="102">
        <v>14</v>
      </c>
      <c r="AS157" s="102">
        <v>10</v>
      </c>
      <c r="AT157" s="102">
        <v>9</v>
      </c>
      <c r="AU157" s="102">
        <v>22</v>
      </c>
      <c r="AV157" s="102">
        <v>10</v>
      </c>
      <c r="AW157" s="102">
        <v>6.4</v>
      </c>
      <c r="AX157" s="102">
        <v>25.6</v>
      </c>
      <c r="AY157" s="102">
        <v>11</v>
      </c>
      <c r="AZ157" s="102">
        <v>15</v>
      </c>
      <c r="BA157" s="102">
        <v>26</v>
      </c>
      <c r="BB157" s="102">
        <v>45</v>
      </c>
      <c r="BC157" s="102">
        <v>14.2</v>
      </c>
      <c r="BD157" s="102">
        <v>28.4</v>
      </c>
      <c r="BE157" s="102">
        <v>12</v>
      </c>
      <c r="BF157" s="102">
        <v>11</v>
      </c>
      <c r="BG157" s="102">
        <v>23</v>
      </c>
      <c r="BH157" s="102">
        <v>27</v>
      </c>
      <c r="BI157" s="102">
        <v>10</v>
      </c>
      <c r="BJ157" s="102">
        <v>20</v>
      </c>
      <c r="BK157" s="102">
        <v>14</v>
      </c>
      <c r="BL157" s="102">
        <v>13</v>
      </c>
      <c r="BM157" s="102">
        <v>27</v>
      </c>
      <c r="BN157" s="102">
        <v>39</v>
      </c>
      <c r="BO157" s="102">
        <v>13.2</v>
      </c>
      <c r="BP157" s="102">
        <v>13.2</v>
      </c>
      <c r="BQ157" s="102">
        <v>15</v>
      </c>
      <c r="BR157" s="102">
        <v>15</v>
      </c>
      <c r="BS157" s="102">
        <v>30</v>
      </c>
      <c r="BT157" s="102">
        <v>45</v>
      </c>
      <c r="BU157" s="102">
        <v>15</v>
      </c>
      <c r="BV157" s="102">
        <v>15</v>
      </c>
      <c r="BW157" s="102">
        <v>18</v>
      </c>
      <c r="BX157" s="102">
        <v>20</v>
      </c>
      <c r="BY157" s="102">
        <v>38</v>
      </c>
      <c r="BZ157" s="102">
        <v>57</v>
      </c>
      <c r="CA157" s="102">
        <v>19</v>
      </c>
      <c r="CB157" s="102">
        <v>19</v>
      </c>
      <c r="CC157" s="102">
        <v>18</v>
      </c>
      <c r="CD157" s="102">
        <v>18</v>
      </c>
      <c r="CE157" s="102">
        <v>36</v>
      </c>
      <c r="CF157" s="102">
        <v>48</v>
      </c>
      <c r="CG157" s="102">
        <v>16.8</v>
      </c>
      <c r="CH157" s="102">
        <v>16.8</v>
      </c>
      <c r="CI157" s="99">
        <v>312.2</v>
      </c>
      <c r="CJ157" s="99">
        <v>11.15</v>
      </c>
      <c r="CK157" s="103">
        <f t="shared" si="2"/>
        <v>81</v>
      </c>
    </row>
    <row r="158" spans="3:89" ht="5.25">
      <c r="C158" s="103">
        <v>150</v>
      </c>
      <c r="D158" s="113" t="s">
        <v>190</v>
      </c>
      <c r="E158" s="102">
        <v>9</v>
      </c>
      <c r="F158" s="102">
        <v>13</v>
      </c>
      <c r="G158" s="102">
        <v>5</v>
      </c>
      <c r="H158" s="102">
        <v>18</v>
      </c>
      <c r="I158" s="102">
        <v>31.5</v>
      </c>
      <c r="J158" s="102">
        <v>9.9</v>
      </c>
      <c r="K158" s="102">
        <v>49.5</v>
      </c>
      <c r="L158" s="102">
        <v>10</v>
      </c>
      <c r="M158" s="102">
        <v>10</v>
      </c>
      <c r="N158" s="102">
        <v>10</v>
      </c>
      <c r="O158" s="102">
        <v>20</v>
      </c>
      <c r="P158" s="102">
        <v>19.5</v>
      </c>
      <c r="Q158" s="102">
        <v>7.9</v>
      </c>
      <c r="R158" s="102">
        <v>23.700000000000003</v>
      </c>
      <c r="S158" s="102">
        <v>9</v>
      </c>
      <c r="T158" s="102">
        <v>2.5</v>
      </c>
      <c r="U158" s="102">
        <v>3</v>
      </c>
      <c r="V158" s="102">
        <v>9.666666666666666</v>
      </c>
      <c r="W158" s="102">
        <v>7.5</v>
      </c>
      <c r="X158" s="102">
        <v>3.4333333333333327</v>
      </c>
      <c r="Y158" s="102">
        <v>6.866666666666665</v>
      </c>
      <c r="Z158" s="102">
        <v>9</v>
      </c>
      <c r="AA158" s="102">
        <v>2</v>
      </c>
      <c r="AB158" s="102">
        <v>11</v>
      </c>
      <c r="AC158" s="102">
        <v>19.5</v>
      </c>
      <c r="AD158" s="102">
        <v>6.1</v>
      </c>
      <c r="AE158" s="102">
        <v>12.2</v>
      </c>
      <c r="AF158" s="102">
        <v>13</v>
      </c>
      <c r="AG158" s="102">
        <v>13</v>
      </c>
      <c r="AH158" s="102">
        <v>26</v>
      </c>
      <c r="AI158" s="102">
        <v>30</v>
      </c>
      <c r="AJ158" s="102">
        <v>11.2</v>
      </c>
      <c r="AK158" s="102">
        <v>11.2</v>
      </c>
      <c r="AL158" s="102">
        <v>12</v>
      </c>
      <c r="AM158" s="102">
        <v>13</v>
      </c>
      <c r="AN158" s="102">
        <v>25</v>
      </c>
      <c r="AO158" s="102">
        <v>33</v>
      </c>
      <c r="AP158" s="102">
        <v>11.6</v>
      </c>
      <c r="AQ158" s="102">
        <v>34.8</v>
      </c>
      <c r="AR158" s="102">
        <v>8</v>
      </c>
      <c r="AS158" s="102">
        <v>5</v>
      </c>
      <c r="AT158" s="102">
        <v>6</v>
      </c>
      <c r="AU158" s="102">
        <v>12.666666666666666</v>
      </c>
      <c r="AV158" s="102">
        <v>1</v>
      </c>
      <c r="AW158" s="102">
        <v>2.7333333333333334</v>
      </c>
      <c r="AX158" s="102">
        <v>10.933333333333334</v>
      </c>
      <c r="AY158" s="102">
        <v>11</v>
      </c>
      <c r="AZ158" s="102">
        <v>12</v>
      </c>
      <c r="BA158" s="102">
        <v>23</v>
      </c>
      <c r="BB158" s="102">
        <v>30</v>
      </c>
      <c r="BC158" s="102">
        <v>10.6</v>
      </c>
      <c r="BD158" s="102">
        <v>21.2</v>
      </c>
      <c r="BE158" s="102">
        <v>11</v>
      </c>
      <c r="BF158" s="102">
        <v>11</v>
      </c>
      <c r="BG158" s="102">
        <v>22</v>
      </c>
      <c r="BH158" s="102">
        <v>18</v>
      </c>
      <c r="BI158" s="102">
        <v>8</v>
      </c>
      <c r="BJ158" s="102">
        <v>16</v>
      </c>
      <c r="BK158" s="102">
        <v>13</v>
      </c>
      <c r="BL158" s="102">
        <v>12</v>
      </c>
      <c r="BM158" s="102">
        <v>25</v>
      </c>
      <c r="BN158" s="102">
        <v>9</v>
      </c>
      <c r="BO158" s="102">
        <v>6.8</v>
      </c>
      <c r="BP158" s="102">
        <v>6.8</v>
      </c>
      <c r="BQ158" s="102">
        <v>17</v>
      </c>
      <c r="BR158" s="102">
        <v>17</v>
      </c>
      <c r="BS158" s="102">
        <v>34</v>
      </c>
      <c r="BT158" s="102">
        <v>51</v>
      </c>
      <c r="BU158" s="102">
        <v>17</v>
      </c>
      <c r="BV158" s="102">
        <v>17</v>
      </c>
      <c r="BW158" s="102">
        <v>18</v>
      </c>
      <c r="BX158" s="102">
        <v>20</v>
      </c>
      <c r="BY158" s="102">
        <v>38</v>
      </c>
      <c r="BZ158" s="102">
        <v>57</v>
      </c>
      <c r="CA158" s="102">
        <v>19</v>
      </c>
      <c r="CB158" s="102">
        <v>19</v>
      </c>
      <c r="CC158" s="102">
        <v>18</v>
      </c>
      <c r="CD158" s="102">
        <v>16</v>
      </c>
      <c r="CE158" s="102">
        <v>34</v>
      </c>
      <c r="CF158" s="102">
        <v>45</v>
      </c>
      <c r="CG158" s="102">
        <v>15.8</v>
      </c>
      <c r="CH158" s="102">
        <v>15.8</v>
      </c>
      <c r="CI158" s="99">
        <v>245</v>
      </c>
      <c r="CJ158" s="99">
        <v>8.75</v>
      </c>
      <c r="CK158" s="103">
        <f t="shared" si="2"/>
        <v>143</v>
      </c>
    </row>
    <row r="159" spans="3:89" ht="5.25">
      <c r="C159" s="103">
        <v>151</v>
      </c>
      <c r="D159" s="113" t="s">
        <v>98</v>
      </c>
      <c r="E159" s="102">
        <v>16</v>
      </c>
      <c r="F159" s="102">
        <v>14</v>
      </c>
      <c r="G159" s="102">
        <v>13</v>
      </c>
      <c r="H159" s="102">
        <v>28.666666666666668</v>
      </c>
      <c r="I159" s="102">
        <v>36</v>
      </c>
      <c r="J159" s="102">
        <v>12.933333333333334</v>
      </c>
      <c r="K159" s="102">
        <v>64.66666666666667</v>
      </c>
      <c r="L159" s="102">
        <v>17</v>
      </c>
      <c r="M159" s="102">
        <v>16</v>
      </c>
      <c r="N159" s="102">
        <v>16</v>
      </c>
      <c r="O159" s="102">
        <v>32.666666666666664</v>
      </c>
      <c r="P159" s="102">
        <v>49.5</v>
      </c>
      <c r="Q159" s="102">
        <v>16.43333333333333</v>
      </c>
      <c r="R159" s="102">
        <v>49.29999999999999</v>
      </c>
      <c r="S159" s="102">
        <v>16</v>
      </c>
      <c r="T159" s="102">
        <v>12</v>
      </c>
      <c r="U159" s="102">
        <v>6.5</v>
      </c>
      <c r="V159" s="102">
        <v>23</v>
      </c>
      <c r="W159" s="102">
        <v>15</v>
      </c>
      <c r="X159" s="102">
        <v>7.6</v>
      </c>
      <c r="Y159" s="102">
        <v>15.2</v>
      </c>
      <c r="Z159" s="102">
        <v>17</v>
      </c>
      <c r="AA159" s="102">
        <v>19</v>
      </c>
      <c r="AB159" s="102">
        <v>36</v>
      </c>
      <c r="AC159" s="102">
        <v>49.5</v>
      </c>
      <c r="AD159" s="102">
        <v>17.1</v>
      </c>
      <c r="AE159" s="102">
        <v>34.2</v>
      </c>
      <c r="AF159" s="102">
        <v>17</v>
      </c>
      <c r="AG159" s="102">
        <v>17</v>
      </c>
      <c r="AH159" s="102">
        <v>34</v>
      </c>
      <c r="AI159" s="102">
        <v>60</v>
      </c>
      <c r="AJ159" s="102">
        <v>18.8</v>
      </c>
      <c r="AK159" s="102">
        <v>18.8</v>
      </c>
      <c r="AL159" s="102">
        <v>14</v>
      </c>
      <c r="AM159" s="102">
        <v>15</v>
      </c>
      <c r="AN159" s="102">
        <v>29</v>
      </c>
      <c r="AO159" s="102">
        <v>36</v>
      </c>
      <c r="AP159" s="102">
        <v>13</v>
      </c>
      <c r="AQ159" s="102">
        <v>39</v>
      </c>
      <c r="AR159" s="102">
        <v>12</v>
      </c>
      <c r="AS159" s="102">
        <v>8</v>
      </c>
      <c r="AT159" s="102">
        <v>12</v>
      </c>
      <c r="AU159" s="102">
        <v>21.333333333333332</v>
      </c>
      <c r="AV159" s="102">
        <v>10</v>
      </c>
      <c r="AW159" s="102">
        <v>6.266666666666667</v>
      </c>
      <c r="AX159" s="102">
        <v>25.066666666666666</v>
      </c>
      <c r="AY159" s="102">
        <v>12</v>
      </c>
      <c r="AZ159" s="102">
        <v>12</v>
      </c>
      <c r="BA159" s="102">
        <v>24</v>
      </c>
      <c r="BB159" s="102">
        <v>24</v>
      </c>
      <c r="BC159" s="102">
        <v>9.6</v>
      </c>
      <c r="BD159" s="102">
        <v>19.2</v>
      </c>
      <c r="BE159" s="102">
        <v>11</v>
      </c>
      <c r="BF159" s="102">
        <v>11</v>
      </c>
      <c r="BG159" s="102">
        <v>22</v>
      </c>
      <c r="BH159" s="102">
        <v>24</v>
      </c>
      <c r="BI159" s="102">
        <v>9.2</v>
      </c>
      <c r="BJ159" s="102">
        <v>18.4</v>
      </c>
      <c r="BK159" s="102">
        <v>12</v>
      </c>
      <c r="BL159" s="102">
        <v>11</v>
      </c>
      <c r="BM159" s="102">
        <v>23</v>
      </c>
      <c r="BN159" s="102">
        <v>9</v>
      </c>
      <c r="BO159" s="102">
        <v>6.4</v>
      </c>
      <c r="BP159" s="102">
        <v>6.4</v>
      </c>
      <c r="BQ159" s="102">
        <v>17</v>
      </c>
      <c r="BR159" s="102">
        <v>17</v>
      </c>
      <c r="BS159" s="102">
        <v>34</v>
      </c>
      <c r="BT159" s="102">
        <v>51</v>
      </c>
      <c r="BU159" s="102">
        <v>17</v>
      </c>
      <c r="BV159" s="102">
        <v>17</v>
      </c>
      <c r="BW159" s="102">
        <v>16</v>
      </c>
      <c r="BX159" s="102">
        <v>18</v>
      </c>
      <c r="BY159" s="102">
        <v>34</v>
      </c>
      <c r="BZ159" s="102">
        <v>51</v>
      </c>
      <c r="CA159" s="102">
        <v>17</v>
      </c>
      <c r="CB159" s="102">
        <v>17</v>
      </c>
      <c r="CC159" s="102">
        <v>16</v>
      </c>
      <c r="CD159" s="102">
        <v>14</v>
      </c>
      <c r="CE159" s="102">
        <v>30</v>
      </c>
      <c r="CF159" s="102">
        <v>45</v>
      </c>
      <c r="CG159" s="102">
        <v>15</v>
      </c>
      <c r="CH159" s="102">
        <v>15</v>
      </c>
      <c r="CI159" s="99">
        <v>339.23333333333335</v>
      </c>
      <c r="CJ159" s="99">
        <v>12.11547619047619</v>
      </c>
      <c r="CK159" s="103">
        <f t="shared" si="2"/>
        <v>51</v>
      </c>
    </row>
    <row r="160" spans="3:89" ht="5.25">
      <c r="C160" s="103">
        <v>152</v>
      </c>
      <c r="D160" s="113" t="s">
        <v>185</v>
      </c>
      <c r="E160" s="102">
        <v>9</v>
      </c>
      <c r="F160" s="102">
        <v>9</v>
      </c>
      <c r="G160" s="102">
        <v>8</v>
      </c>
      <c r="H160" s="102">
        <v>17.333333333333332</v>
      </c>
      <c r="I160" s="102">
        <v>27</v>
      </c>
      <c r="J160" s="102">
        <v>8.866666666666665</v>
      </c>
      <c r="K160" s="102">
        <v>44.33333333333333</v>
      </c>
      <c r="L160" s="102">
        <v>8</v>
      </c>
      <c r="M160" s="102">
        <v>8</v>
      </c>
      <c r="N160" s="102">
        <v>10</v>
      </c>
      <c r="O160" s="102">
        <v>17.333333333333332</v>
      </c>
      <c r="P160" s="102">
        <v>13.5</v>
      </c>
      <c r="Q160" s="102">
        <v>6.166666666666666</v>
      </c>
      <c r="R160" s="102">
        <v>18.5</v>
      </c>
      <c r="S160" s="102">
        <v>8</v>
      </c>
      <c r="T160" s="102">
        <v>2</v>
      </c>
      <c r="U160" s="102">
        <v>2</v>
      </c>
      <c r="V160" s="102">
        <v>8</v>
      </c>
      <c r="W160" s="102">
        <v>27</v>
      </c>
      <c r="X160" s="102">
        <v>7</v>
      </c>
      <c r="Y160" s="102">
        <v>14</v>
      </c>
      <c r="Z160" s="102">
        <v>9</v>
      </c>
      <c r="AA160" s="102">
        <v>7</v>
      </c>
      <c r="AB160" s="102">
        <v>16</v>
      </c>
      <c r="AC160" s="102">
        <v>21</v>
      </c>
      <c r="AD160" s="102">
        <v>7.4</v>
      </c>
      <c r="AE160" s="102">
        <v>14.8</v>
      </c>
      <c r="AF160" s="102">
        <v>16</v>
      </c>
      <c r="AG160" s="102">
        <v>16</v>
      </c>
      <c r="AH160" s="102">
        <v>32</v>
      </c>
      <c r="AI160" s="102">
        <v>36</v>
      </c>
      <c r="AJ160" s="102">
        <v>13.6</v>
      </c>
      <c r="AK160" s="102">
        <v>13.6</v>
      </c>
      <c r="AL160" s="102">
        <v>14</v>
      </c>
      <c r="AM160" s="102">
        <v>13</v>
      </c>
      <c r="AN160" s="102">
        <v>27</v>
      </c>
      <c r="AO160" s="102">
        <v>18</v>
      </c>
      <c r="AP160" s="102">
        <v>9</v>
      </c>
      <c r="AQ160" s="102">
        <v>27</v>
      </c>
      <c r="AR160" s="102">
        <v>8</v>
      </c>
      <c r="AS160" s="102">
        <v>10</v>
      </c>
      <c r="AT160" s="102">
        <v>7</v>
      </c>
      <c r="AU160" s="102">
        <v>16.666666666666668</v>
      </c>
      <c r="AV160" s="102">
        <v>1</v>
      </c>
      <c r="AW160" s="102">
        <v>3.5333333333333337</v>
      </c>
      <c r="AX160" s="102">
        <v>14.133333333333335</v>
      </c>
      <c r="AY160" s="102">
        <v>7.5</v>
      </c>
      <c r="AZ160" s="102">
        <v>11</v>
      </c>
      <c r="BA160" s="102">
        <v>18.5</v>
      </c>
      <c r="BB160" s="102">
        <v>21</v>
      </c>
      <c r="BC160" s="102">
        <v>7.9</v>
      </c>
      <c r="BD160" s="102">
        <v>15.8</v>
      </c>
      <c r="BE160" s="102">
        <v>16</v>
      </c>
      <c r="BF160" s="102">
        <v>14</v>
      </c>
      <c r="BG160" s="102">
        <v>30</v>
      </c>
      <c r="BH160" s="102">
        <v>39</v>
      </c>
      <c r="BI160" s="102">
        <v>13.8</v>
      </c>
      <c r="BJ160" s="102">
        <v>27.6</v>
      </c>
      <c r="BK160" s="102">
        <v>10</v>
      </c>
      <c r="BL160" s="102">
        <v>10</v>
      </c>
      <c r="BM160" s="102">
        <v>20</v>
      </c>
      <c r="BN160" s="102">
        <v>24</v>
      </c>
      <c r="BO160" s="102">
        <v>8.8</v>
      </c>
      <c r="BP160" s="102">
        <v>8.8</v>
      </c>
      <c r="BQ160" s="102">
        <v>16</v>
      </c>
      <c r="BR160" s="102">
        <v>16</v>
      </c>
      <c r="BS160" s="102">
        <v>32</v>
      </c>
      <c r="BT160" s="102">
        <v>48</v>
      </c>
      <c r="BU160" s="102">
        <v>16</v>
      </c>
      <c r="BV160" s="102">
        <v>16</v>
      </c>
      <c r="BW160" s="102">
        <v>18</v>
      </c>
      <c r="BX160" s="102">
        <v>20</v>
      </c>
      <c r="BY160" s="102">
        <v>38</v>
      </c>
      <c r="BZ160" s="102">
        <v>57</v>
      </c>
      <c r="CA160" s="102">
        <v>19</v>
      </c>
      <c r="CB160" s="102">
        <v>19</v>
      </c>
      <c r="CC160" s="102">
        <v>18</v>
      </c>
      <c r="CD160" s="102">
        <v>16</v>
      </c>
      <c r="CE160" s="102">
        <v>34</v>
      </c>
      <c r="CF160" s="102">
        <v>51</v>
      </c>
      <c r="CG160" s="102">
        <v>17</v>
      </c>
      <c r="CH160" s="102">
        <v>17</v>
      </c>
      <c r="CI160" s="99">
        <v>250.56666666666666</v>
      </c>
      <c r="CJ160" s="99">
        <v>8.948809523809524</v>
      </c>
      <c r="CK160" s="103">
        <f t="shared" si="2"/>
        <v>138</v>
      </c>
    </row>
    <row r="161" spans="3:89" ht="5.25">
      <c r="C161" s="103">
        <v>153</v>
      </c>
      <c r="D161" s="113" t="s">
        <v>155</v>
      </c>
      <c r="E161" s="102">
        <v>14</v>
      </c>
      <c r="F161" s="102">
        <v>9</v>
      </c>
      <c r="G161" s="102">
        <v>8</v>
      </c>
      <c r="H161" s="102">
        <v>20.666666666666668</v>
      </c>
      <c r="I161" s="102">
        <v>24</v>
      </c>
      <c r="J161" s="102">
        <v>8.933333333333334</v>
      </c>
      <c r="K161" s="102">
        <v>44.66666666666667</v>
      </c>
      <c r="L161" s="102">
        <v>10</v>
      </c>
      <c r="M161" s="102">
        <v>10</v>
      </c>
      <c r="N161" s="102">
        <v>11</v>
      </c>
      <c r="O161" s="102">
        <v>20.666666666666668</v>
      </c>
      <c r="P161" s="102">
        <v>19.5</v>
      </c>
      <c r="Q161" s="102">
        <v>8.033333333333335</v>
      </c>
      <c r="R161" s="102">
        <v>24.100000000000005</v>
      </c>
      <c r="S161" s="102">
        <v>13</v>
      </c>
      <c r="T161" s="102">
        <v>3.5</v>
      </c>
      <c r="U161" s="102">
        <v>1</v>
      </c>
      <c r="V161" s="102">
        <v>11.666666666666666</v>
      </c>
      <c r="W161" s="102">
        <v>9</v>
      </c>
      <c r="X161" s="102">
        <v>4.133333333333333</v>
      </c>
      <c r="Y161" s="102">
        <v>8.266666666666666</v>
      </c>
      <c r="Z161" s="102">
        <v>16</v>
      </c>
      <c r="AA161" s="102">
        <v>13</v>
      </c>
      <c r="AB161" s="102">
        <v>29</v>
      </c>
      <c r="AC161" s="102">
        <v>49.5</v>
      </c>
      <c r="AD161" s="102">
        <v>15.7</v>
      </c>
      <c r="AE161" s="102">
        <v>31.4</v>
      </c>
      <c r="AF161" s="102">
        <v>16</v>
      </c>
      <c r="AG161" s="102">
        <v>16</v>
      </c>
      <c r="AH161" s="102">
        <v>32</v>
      </c>
      <c r="AI161" s="102">
        <v>39</v>
      </c>
      <c r="AJ161" s="102">
        <v>14.2</v>
      </c>
      <c r="AK161" s="102">
        <v>14.2</v>
      </c>
      <c r="AL161" s="102">
        <v>18</v>
      </c>
      <c r="AM161" s="102">
        <v>17</v>
      </c>
      <c r="AN161" s="102">
        <v>35</v>
      </c>
      <c r="AO161" s="102">
        <v>27</v>
      </c>
      <c r="AP161" s="102">
        <v>12.4</v>
      </c>
      <c r="AQ161" s="102">
        <v>37.2</v>
      </c>
      <c r="AR161" s="102">
        <v>14</v>
      </c>
      <c r="AS161" s="102">
        <v>9</v>
      </c>
      <c r="AT161" s="102">
        <v>10</v>
      </c>
      <c r="AU161" s="102">
        <v>22</v>
      </c>
      <c r="AV161" s="102">
        <v>21</v>
      </c>
      <c r="AW161" s="102">
        <v>8.6</v>
      </c>
      <c r="AX161" s="102">
        <v>34.4</v>
      </c>
      <c r="AY161" s="102">
        <v>11</v>
      </c>
      <c r="AZ161" s="102">
        <v>12</v>
      </c>
      <c r="BA161" s="102">
        <v>23</v>
      </c>
      <c r="BB161" s="102">
        <v>15</v>
      </c>
      <c r="BC161" s="102">
        <v>7.6</v>
      </c>
      <c r="BD161" s="102">
        <v>15.2</v>
      </c>
      <c r="BE161" s="102">
        <v>11</v>
      </c>
      <c r="BF161" s="102">
        <v>10</v>
      </c>
      <c r="BG161" s="102">
        <v>21</v>
      </c>
      <c r="BH161" s="102">
        <v>18</v>
      </c>
      <c r="BI161" s="102">
        <v>7.8</v>
      </c>
      <c r="BJ161" s="102">
        <v>15.6</v>
      </c>
      <c r="BK161" s="102">
        <v>13</v>
      </c>
      <c r="BL161" s="102">
        <v>12</v>
      </c>
      <c r="BM161" s="102">
        <v>25</v>
      </c>
      <c r="BN161" s="102">
        <v>30</v>
      </c>
      <c r="BO161" s="102">
        <v>11</v>
      </c>
      <c r="BP161" s="102">
        <v>11</v>
      </c>
      <c r="BQ161" s="102">
        <v>17</v>
      </c>
      <c r="BR161" s="102">
        <v>17</v>
      </c>
      <c r="BS161" s="102">
        <v>34</v>
      </c>
      <c r="BT161" s="102">
        <v>51</v>
      </c>
      <c r="BU161" s="102">
        <v>17</v>
      </c>
      <c r="BV161" s="102">
        <v>17</v>
      </c>
      <c r="BW161" s="102">
        <v>20</v>
      </c>
      <c r="BX161" s="102">
        <v>14</v>
      </c>
      <c r="BY161" s="102">
        <v>34</v>
      </c>
      <c r="BZ161" s="102">
        <v>51</v>
      </c>
      <c r="CA161" s="102">
        <v>17</v>
      </c>
      <c r="CB161" s="102">
        <v>17</v>
      </c>
      <c r="CC161" s="102">
        <v>18</v>
      </c>
      <c r="CD161" s="102">
        <v>18</v>
      </c>
      <c r="CE161" s="102">
        <v>36</v>
      </c>
      <c r="CF161" s="102">
        <v>48</v>
      </c>
      <c r="CG161" s="102">
        <v>16.8</v>
      </c>
      <c r="CH161" s="102">
        <v>16.8</v>
      </c>
      <c r="CI161" s="99">
        <v>286.8333333333333</v>
      </c>
      <c r="CJ161" s="99">
        <v>10.244047619047619</v>
      </c>
      <c r="CK161" s="103">
        <f t="shared" si="2"/>
        <v>108</v>
      </c>
    </row>
    <row r="162" spans="3:89" ht="5.25">
      <c r="C162" s="103">
        <v>154</v>
      </c>
      <c r="D162" s="113" t="s">
        <v>78</v>
      </c>
      <c r="E162" s="102">
        <v>17</v>
      </c>
      <c r="F162" s="102">
        <v>10</v>
      </c>
      <c r="G162" s="102">
        <v>14.5</v>
      </c>
      <c r="H162" s="102">
        <v>27.666666666666668</v>
      </c>
      <c r="I162" s="102">
        <v>45</v>
      </c>
      <c r="J162" s="102">
        <v>14.533333333333335</v>
      </c>
      <c r="K162" s="102">
        <v>72.66666666666667</v>
      </c>
      <c r="L162" s="102">
        <v>15</v>
      </c>
      <c r="M162" s="102">
        <v>12</v>
      </c>
      <c r="N162" s="102">
        <v>12</v>
      </c>
      <c r="O162" s="102">
        <v>26</v>
      </c>
      <c r="P162" s="102">
        <v>33</v>
      </c>
      <c r="Q162" s="102">
        <v>11.8</v>
      </c>
      <c r="R162" s="102">
        <v>35.400000000000006</v>
      </c>
      <c r="S162" s="102">
        <v>14</v>
      </c>
      <c r="T162" s="102">
        <v>6.5</v>
      </c>
      <c r="U162" s="102">
        <v>7</v>
      </c>
      <c r="V162" s="102">
        <v>18.333333333333332</v>
      </c>
      <c r="W162" s="102">
        <v>15</v>
      </c>
      <c r="X162" s="102">
        <v>6.666666666666666</v>
      </c>
      <c r="Y162" s="102">
        <v>13.333333333333332</v>
      </c>
      <c r="Z162" s="102">
        <v>17</v>
      </c>
      <c r="AA162" s="102">
        <v>12</v>
      </c>
      <c r="AB162" s="102">
        <v>29</v>
      </c>
      <c r="AC162" s="102">
        <v>51</v>
      </c>
      <c r="AD162" s="102">
        <v>16</v>
      </c>
      <c r="AE162" s="102">
        <v>32</v>
      </c>
      <c r="AF162" s="102">
        <v>17</v>
      </c>
      <c r="AG162" s="102">
        <v>17</v>
      </c>
      <c r="AH162" s="102">
        <v>34</v>
      </c>
      <c r="AI162" s="102">
        <v>55.5</v>
      </c>
      <c r="AJ162" s="102">
        <v>17.9</v>
      </c>
      <c r="AK162" s="102">
        <v>17.9</v>
      </c>
      <c r="AL162" s="102">
        <v>17</v>
      </c>
      <c r="AM162" s="102">
        <v>18</v>
      </c>
      <c r="AN162" s="102">
        <v>35</v>
      </c>
      <c r="AO162" s="102">
        <v>48</v>
      </c>
      <c r="AP162" s="102">
        <v>16.6</v>
      </c>
      <c r="AQ162" s="102">
        <v>49.800000000000004</v>
      </c>
      <c r="AR162" s="102">
        <v>16</v>
      </c>
      <c r="AS162" s="102">
        <v>15</v>
      </c>
      <c r="AT162" s="102">
        <v>14</v>
      </c>
      <c r="AU162" s="102">
        <v>30</v>
      </c>
      <c r="AV162" s="102">
        <v>37</v>
      </c>
      <c r="AW162" s="102">
        <v>13.4</v>
      </c>
      <c r="AX162" s="102">
        <v>53.6</v>
      </c>
      <c r="AY162" s="102">
        <v>11</v>
      </c>
      <c r="AZ162" s="102">
        <v>13</v>
      </c>
      <c r="BA162" s="102">
        <v>24</v>
      </c>
      <c r="BB162" s="102">
        <v>42</v>
      </c>
      <c r="BC162" s="102">
        <v>13.2</v>
      </c>
      <c r="BD162" s="102">
        <v>26.4</v>
      </c>
      <c r="BE162" s="102">
        <v>11</v>
      </c>
      <c r="BF162" s="102">
        <v>10</v>
      </c>
      <c r="BG162" s="102">
        <v>21</v>
      </c>
      <c r="BH162" s="102">
        <v>21</v>
      </c>
      <c r="BI162" s="102">
        <v>8.4</v>
      </c>
      <c r="BJ162" s="102">
        <v>16.8</v>
      </c>
      <c r="BK162" s="102">
        <v>14</v>
      </c>
      <c r="BL162" s="102">
        <v>14</v>
      </c>
      <c r="BM162" s="102">
        <v>28</v>
      </c>
      <c r="BN162" s="102">
        <v>36</v>
      </c>
      <c r="BO162" s="102">
        <v>12.8</v>
      </c>
      <c r="BP162" s="102">
        <v>12.8</v>
      </c>
      <c r="BQ162" s="102">
        <v>16</v>
      </c>
      <c r="BR162" s="102">
        <v>16</v>
      </c>
      <c r="BS162" s="102">
        <v>32</v>
      </c>
      <c r="BT162" s="102">
        <v>48</v>
      </c>
      <c r="BU162" s="102">
        <v>16</v>
      </c>
      <c r="BV162" s="102">
        <v>16</v>
      </c>
      <c r="BW162" s="102">
        <v>18</v>
      </c>
      <c r="BX162" s="102">
        <v>16</v>
      </c>
      <c r="BY162" s="102">
        <v>34</v>
      </c>
      <c r="BZ162" s="102">
        <v>51</v>
      </c>
      <c r="CA162" s="102">
        <v>17</v>
      </c>
      <c r="CB162" s="102">
        <v>17</v>
      </c>
      <c r="CC162" s="102">
        <v>18</v>
      </c>
      <c r="CD162" s="102">
        <v>16</v>
      </c>
      <c r="CE162" s="102">
        <v>34</v>
      </c>
      <c r="CF162" s="102">
        <v>51</v>
      </c>
      <c r="CG162" s="102">
        <v>17</v>
      </c>
      <c r="CH162" s="102">
        <v>17</v>
      </c>
      <c r="CI162" s="99">
        <v>380.70000000000005</v>
      </c>
      <c r="CJ162" s="99">
        <v>13.596428571428573</v>
      </c>
      <c r="CK162" s="103">
        <f t="shared" si="2"/>
        <v>31</v>
      </c>
    </row>
    <row r="163" spans="3:89" ht="5.25">
      <c r="C163" s="103">
        <v>155</v>
      </c>
      <c r="D163" s="113" t="s">
        <v>208</v>
      </c>
      <c r="E163" s="102">
        <v>9</v>
      </c>
      <c r="F163" s="102">
        <v>7</v>
      </c>
      <c r="G163" s="102">
        <v>7</v>
      </c>
      <c r="H163" s="102">
        <v>15.333333333333334</v>
      </c>
      <c r="I163" s="102">
        <v>3</v>
      </c>
      <c r="J163" s="102">
        <v>3.666666666666667</v>
      </c>
      <c r="K163" s="102">
        <v>18.333333333333336</v>
      </c>
      <c r="L163" s="102">
        <v>10</v>
      </c>
      <c r="M163" s="102">
        <v>6</v>
      </c>
      <c r="N163" s="102">
        <v>10</v>
      </c>
      <c r="O163" s="102">
        <v>17.333333333333332</v>
      </c>
      <c r="P163" s="102">
        <v>3</v>
      </c>
      <c r="Q163" s="102">
        <v>4.066666666666666</v>
      </c>
      <c r="R163" s="102">
        <v>12.2</v>
      </c>
      <c r="S163" s="102">
        <v>14</v>
      </c>
      <c r="T163" s="102">
        <v>3.5</v>
      </c>
      <c r="U163" s="102">
        <v>1.5</v>
      </c>
      <c r="V163" s="102">
        <v>12.666666666666666</v>
      </c>
      <c r="W163" s="102">
        <v>3</v>
      </c>
      <c r="X163" s="102">
        <v>3.1333333333333333</v>
      </c>
      <c r="Y163" s="102">
        <v>6.266666666666667</v>
      </c>
      <c r="Z163" s="102">
        <v>10</v>
      </c>
      <c r="AA163" s="102">
        <v>3</v>
      </c>
      <c r="AB163" s="102">
        <v>13</v>
      </c>
      <c r="AC163" s="102">
        <v>30</v>
      </c>
      <c r="AD163" s="102">
        <v>8.6</v>
      </c>
      <c r="AE163" s="102">
        <v>17.2</v>
      </c>
      <c r="AF163" s="102">
        <v>16</v>
      </c>
      <c r="AG163" s="102">
        <v>16</v>
      </c>
      <c r="AH163" s="102">
        <v>32</v>
      </c>
      <c r="AI163" s="102">
        <v>36</v>
      </c>
      <c r="AJ163" s="102">
        <v>13.6</v>
      </c>
      <c r="AK163" s="102">
        <v>13.6</v>
      </c>
      <c r="AL163" s="102">
        <v>12</v>
      </c>
      <c r="AM163" s="102">
        <v>13</v>
      </c>
      <c r="AN163" s="102">
        <v>25</v>
      </c>
      <c r="AO163" s="102">
        <v>21</v>
      </c>
      <c r="AP163" s="102">
        <v>9.2</v>
      </c>
      <c r="AQ163" s="102">
        <v>27.599999999999998</v>
      </c>
      <c r="AR163" s="102">
        <v>11</v>
      </c>
      <c r="AS163" s="102">
        <v>8</v>
      </c>
      <c r="AT163" s="102">
        <v>10</v>
      </c>
      <c r="AU163" s="102">
        <v>19.333333333333332</v>
      </c>
      <c r="AV163" s="102">
        <v>1</v>
      </c>
      <c r="AW163" s="102">
        <v>4.066666666666666</v>
      </c>
      <c r="AX163" s="102">
        <v>16.266666666666666</v>
      </c>
      <c r="AY163" s="102">
        <v>15</v>
      </c>
      <c r="AZ163" s="102">
        <v>14</v>
      </c>
      <c r="BA163" s="102">
        <v>29</v>
      </c>
      <c r="BB163" s="102">
        <v>30</v>
      </c>
      <c r="BC163" s="102">
        <v>11.8</v>
      </c>
      <c r="BD163" s="102">
        <v>23.6</v>
      </c>
      <c r="BE163" s="102">
        <v>10</v>
      </c>
      <c r="BF163" s="102">
        <v>10</v>
      </c>
      <c r="BG163" s="102">
        <v>20</v>
      </c>
      <c r="BH163" s="102">
        <v>6</v>
      </c>
      <c r="BI163" s="102">
        <v>5.2</v>
      </c>
      <c r="BJ163" s="102">
        <v>10.4</v>
      </c>
      <c r="BK163" s="102">
        <v>14</v>
      </c>
      <c r="BL163" s="102">
        <v>12</v>
      </c>
      <c r="BM163" s="102">
        <v>26</v>
      </c>
      <c r="BN163" s="102">
        <v>33</v>
      </c>
      <c r="BO163" s="102">
        <v>11.8</v>
      </c>
      <c r="BP163" s="102">
        <v>11.8</v>
      </c>
      <c r="BQ163" s="102">
        <v>14</v>
      </c>
      <c r="BR163" s="102">
        <v>14</v>
      </c>
      <c r="BS163" s="102">
        <v>28</v>
      </c>
      <c r="BT163" s="102">
        <v>42</v>
      </c>
      <c r="BU163" s="102">
        <v>14</v>
      </c>
      <c r="BV163" s="102">
        <v>14</v>
      </c>
      <c r="BW163" s="102">
        <v>16</v>
      </c>
      <c r="BX163" s="102">
        <v>14</v>
      </c>
      <c r="BY163" s="102">
        <v>30</v>
      </c>
      <c r="BZ163" s="102">
        <v>45</v>
      </c>
      <c r="CA163" s="102">
        <v>15</v>
      </c>
      <c r="CB163" s="102">
        <v>15</v>
      </c>
      <c r="CC163" s="102">
        <v>18</v>
      </c>
      <c r="CD163" s="102">
        <v>17</v>
      </c>
      <c r="CE163" s="102">
        <v>35</v>
      </c>
      <c r="CF163" s="102">
        <v>51</v>
      </c>
      <c r="CG163" s="102">
        <v>17.2</v>
      </c>
      <c r="CH163" s="102">
        <v>17.2</v>
      </c>
      <c r="CI163" s="99">
        <v>203.46666666666664</v>
      </c>
      <c r="CJ163" s="99">
        <v>7.266666666666666</v>
      </c>
      <c r="CK163" s="103">
        <f t="shared" si="2"/>
        <v>161</v>
      </c>
    </row>
    <row r="164" spans="3:89" ht="5.25">
      <c r="C164" s="103">
        <v>156</v>
      </c>
      <c r="D164" s="113" t="s">
        <v>178</v>
      </c>
      <c r="E164" s="102">
        <v>14</v>
      </c>
      <c r="F164" s="102">
        <v>8</v>
      </c>
      <c r="G164" s="102">
        <v>7.5</v>
      </c>
      <c r="H164" s="102">
        <v>19.666666666666668</v>
      </c>
      <c r="I164" s="102">
        <v>19.5</v>
      </c>
      <c r="J164" s="102">
        <v>7.833333333333334</v>
      </c>
      <c r="K164" s="102">
        <v>39.16666666666667</v>
      </c>
      <c r="L164" s="102">
        <v>16</v>
      </c>
      <c r="M164" s="102">
        <v>14</v>
      </c>
      <c r="N164" s="102">
        <v>16</v>
      </c>
      <c r="O164" s="102">
        <v>30.666666666666668</v>
      </c>
      <c r="P164" s="102">
        <v>13.5</v>
      </c>
      <c r="Q164" s="102">
        <v>8.833333333333334</v>
      </c>
      <c r="R164" s="102">
        <v>26.5</v>
      </c>
      <c r="S164" s="102">
        <v>13</v>
      </c>
      <c r="T164" s="102">
        <v>2.5</v>
      </c>
      <c r="U164" s="102">
        <v>2.5</v>
      </c>
      <c r="V164" s="102">
        <v>12</v>
      </c>
      <c r="W164" s="102">
        <v>6</v>
      </c>
      <c r="X164" s="102">
        <v>3.6</v>
      </c>
      <c r="Y164" s="102">
        <v>7.2</v>
      </c>
      <c r="Z164" s="102">
        <v>13</v>
      </c>
      <c r="AA164" s="102">
        <v>11</v>
      </c>
      <c r="AB164" s="102">
        <v>24</v>
      </c>
      <c r="AC164" s="102">
        <v>31.5</v>
      </c>
      <c r="AD164" s="102">
        <v>11.1</v>
      </c>
      <c r="AE164" s="102">
        <v>22.2</v>
      </c>
      <c r="AF164" s="102">
        <v>14</v>
      </c>
      <c r="AG164" s="102">
        <v>14</v>
      </c>
      <c r="AH164" s="102">
        <v>28</v>
      </c>
      <c r="AI164" s="102">
        <v>37.5</v>
      </c>
      <c r="AJ164" s="102">
        <v>13.1</v>
      </c>
      <c r="AK164" s="102">
        <v>13.1</v>
      </c>
      <c r="AL164" s="102">
        <v>12</v>
      </c>
      <c r="AM164" s="102">
        <v>14</v>
      </c>
      <c r="AN164" s="102">
        <v>26</v>
      </c>
      <c r="AO164" s="102">
        <v>16</v>
      </c>
      <c r="AP164" s="102">
        <v>8.4</v>
      </c>
      <c r="AQ164" s="102">
        <v>25.200000000000003</v>
      </c>
      <c r="AR164" s="102">
        <v>14</v>
      </c>
      <c r="AS164" s="102">
        <v>12</v>
      </c>
      <c r="AT164" s="102">
        <v>8</v>
      </c>
      <c r="AU164" s="102">
        <v>22.666666666666668</v>
      </c>
      <c r="AV164" s="102">
        <v>16</v>
      </c>
      <c r="AW164" s="102">
        <v>7.733333333333334</v>
      </c>
      <c r="AX164" s="102">
        <v>30.933333333333337</v>
      </c>
      <c r="AY164" s="102">
        <v>13</v>
      </c>
      <c r="AZ164" s="102">
        <v>12.5</v>
      </c>
      <c r="BA164" s="102">
        <v>25.5</v>
      </c>
      <c r="BB164" s="102">
        <v>21</v>
      </c>
      <c r="BC164" s="102">
        <v>9.3</v>
      </c>
      <c r="BD164" s="102">
        <v>18.6</v>
      </c>
      <c r="BE164" s="102">
        <v>11</v>
      </c>
      <c r="BF164" s="102">
        <v>10</v>
      </c>
      <c r="BG164" s="102">
        <v>21</v>
      </c>
      <c r="BH164" s="102">
        <v>21</v>
      </c>
      <c r="BI164" s="102">
        <v>8.4</v>
      </c>
      <c r="BJ164" s="102">
        <v>16.8</v>
      </c>
      <c r="BK164" s="102">
        <v>13</v>
      </c>
      <c r="BL164" s="102">
        <v>12</v>
      </c>
      <c r="BM164" s="102">
        <v>25</v>
      </c>
      <c r="BN164" s="102">
        <v>9</v>
      </c>
      <c r="BO164" s="102">
        <v>6.8</v>
      </c>
      <c r="BP164" s="102">
        <v>6.8</v>
      </c>
      <c r="BQ164" s="102">
        <v>18</v>
      </c>
      <c r="BR164" s="102">
        <v>18</v>
      </c>
      <c r="BS164" s="102">
        <v>36</v>
      </c>
      <c r="BT164" s="102">
        <v>54</v>
      </c>
      <c r="BU164" s="102">
        <v>18</v>
      </c>
      <c r="BV164" s="102">
        <v>18</v>
      </c>
      <c r="BW164" s="102">
        <v>16</v>
      </c>
      <c r="BX164" s="102">
        <v>16</v>
      </c>
      <c r="BY164" s="102">
        <v>32</v>
      </c>
      <c r="BZ164" s="102">
        <v>48</v>
      </c>
      <c r="CA164" s="102">
        <v>16</v>
      </c>
      <c r="CB164" s="102">
        <v>16</v>
      </c>
      <c r="CC164" s="102">
        <v>17</v>
      </c>
      <c r="CD164" s="102">
        <v>17</v>
      </c>
      <c r="CE164" s="102">
        <v>34</v>
      </c>
      <c r="CF164" s="102">
        <v>51</v>
      </c>
      <c r="CG164" s="102">
        <v>17</v>
      </c>
      <c r="CH164" s="102">
        <v>17</v>
      </c>
      <c r="CI164" s="99">
        <v>257.49999999999994</v>
      </c>
      <c r="CJ164" s="99">
        <v>9.19642857142857</v>
      </c>
      <c r="CK164" s="103">
        <f t="shared" si="2"/>
        <v>131</v>
      </c>
    </row>
    <row r="165" spans="3:89" ht="5.25">
      <c r="C165" s="103">
        <v>157</v>
      </c>
      <c r="D165" s="113" t="s">
        <v>126</v>
      </c>
      <c r="E165" s="102">
        <v>15</v>
      </c>
      <c r="F165" s="102">
        <v>10</v>
      </c>
      <c r="G165" s="102">
        <v>7</v>
      </c>
      <c r="H165" s="102">
        <v>21.333333333333332</v>
      </c>
      <c r="I165" s="102">
        <v>30</v>
      </c>
      <c r="J165" s="102">
        <v>10.266666666666666</v>
      </c>
      <c r="K165" s="102">
        <v>51.33333333333333</v>
      </c>
      <c r="L165" s="102">
        <v>13</v>
      </c>
      <c r="M165" s="102">
        <v>14</v>
      </c>
      <c r="N165" s="102">
        <v>16</v>
      </c>
      <c r="O165" s="102">
        <v>28.666666666666668</v>
      </c>
      <c r="P165" s="102">
        <v>27</v>
      </c>
      <c r="Q165" s="102">
        <v>11.133333333333335</v>
      </c>
      <c r="R165" s="102">
        <v>33.400000000000006</v>
      </c>
      <c r="S165" s="102">
        <v>12</v>
      </c>
      <c r="T165" s="102">
        <v>4</v>
      </c>
      <c r="U165" s="102">
        <v>4</v>
      </c>
      <c r="V165" s="102">
        <v>13.333333333333334</v>
      </c>
      <c r="W165" s="102">
        <v>30</v>
      </c>
      <c r="X165" s="102">
        <v>8.666666666666668</v>
      </c>
      <c r="Y165" s="102">
        <v>17.333333333333336</v>
      </c>
      <c r="Z165" s="102">
        <v>15</v>
      </c>
      <c r="AA165" s="102">
        <v>5</v>
      </c>
      <c r="AB165" s="102">
        <v>20</v>
      </c>
      <c r="AC165" s="102">
        <v>39</v>
      </c>
      <c r="AD165" s="102">
        <v>11.8</v>
      </c>
      <c r="AE165" s="102">
        <v>23.6</v>
      </c>
      <c r="AF165" s="102">
        <v>19</v>
      </c>
      <c r="AG165" s="102">
        <v>19</v>
      </c>
      <c r="AH165" s="102">
        <v>38</v>
      </c>
      <c r="AI165" s="102">
        <v>48</v>
      </c>
      <c r="AJ165" s="102">
        <v>17.2</v>
      </c>
      <c r="AK165" s="102">
        <v>17.2</v>
      </c>
      <c r="AL165" s="102">
        <v>18</v>
      </c>
      <c r="AM165" s="102">
        <v>16</v>
      </c>
      <c r="AN165" s="102">
        <v>34</v>
      </c>
      <c r="AO165" s="102">
        <v>30</v>
      </c>
      <c r="AP165" s="102">
        <v>12.8</v>
      </c>
      <c r="AQ165" s="102">
        <v>38.400000000000006</v>
      </c>
      <c r="AR165" s="102">
        <v>10</v>
      </c>
      <c r="AS165" s="102">
        <v>8</v>
      </c>
      <c r="AT165" s="102">
        <v>10</v>
      </c>
      <c r="AU165" s="102">
        <v>18.666666666666668</v>
      </c>
      <c r="AV165" s="102">
        <v>20</v>
      </c>
      <c r="AW165" s="102">
        <v>7.733333333333334</v>
      </c>
      <c r="AX165" s="102">
        <v>30.933333333333337</v>
      </c>
      <c r="AY165" s="102">
        <v>13</v>
      </c>
      <c r="AZ165" s="102">
        <v>13</v>
      </c>
      <c r="BA165" s="102">
        <v>26</v>
      </c>
      <c r="BB165" s="102">
        <v>30</v>
      </c>
      <c r="BC165" s="102">
        <v>11.2</v>
      </c>
      <c r="BD165" s="102">
        <v>22.4</v>
      </c>
      <c r="BE165" s="102">
        <v>10</v>
      </c>
      <c r="BF165" s="102">
        <v>11</v>
      </c>
      <c r="BG165" s="102">
        <v>21</v>
      </c>
      <c r="BH165" s="102">
        <v>18</v>
      </c>
      <c r="BI165" s="102">
        <v>7.8</v>
      </c>
      <c r="BJ165" s="102">
        <v>15.6</v>
      </c>
      <c r="BK165" s="102">
        <v>17</v>
      </c>
      <c r="BL165" s="102">
        <v>17</v>
      </c>
      <c r="BM165" s="102">
        <v>34</v>
      </c>
      <c r="BN165" s="102">
        <v>27</v>
      </c>
      <c r="BO165" s="102">
        <v>12.2</v>
      </c>
      <c r="BP165" s="102">
        <v>12.2</v>
      </c>
      <c r="BQ165" s="102">
        <v>19</v>
      </c>
      <c r="BR165" s="102">
        <v>19</v>
      </c>
      <c r="BS165" s="102">
        <v>38</v>
      </c>
      <c r="BT165" s="102">
        <v>57</v>
      </c>
      <c r="BU165" s="102">
        <v>19</v>
      </c>
      <c r="BV165" s="102">
        <v>19</v>
      </c>
      <c r="BW165" s="102">
        <v>20</v>
      </c>
      <c r="BX165" s="102">
        <v>16</v>
      </c>
      <c r="BY165" s="102">
        <v>36</v>
      </c>
      <c r="BZ165" s="102">
        <v>54</v>
      </c>
      <c r="CA165" s="102">
        <v>18</v>
      </c>
      <c r="CB165" s="102">
        <v>18</v>
      </c>
      <c r="CC165" s="102">
        <v>14</v>
      </c>
      <c r="CD165" s="102">
        <v>14</v>
      </c>
      <c r="CE165" s="102">
        <v>28</v>
      </c>
      <c r="CF165" s="102">
        <v>42</v>
      </c>
      <c r="CG165" s="102">
        <v>14</v>
      </c>
      <c r="CH165" s="102">
        <v>14</v>
      </c>
      <c r="CI165" s="99">
        <v>313.4</v>
      </c>
      <c r="CJ165" s="99">
        <v>11.192857142857141</v>
      </c>
      <c r="CK165" s="103">
        <f t="shared" si="2"/>
        <v>79</v>
      </c>
    </row>
    <row r="166" spans="3:89" ht="5.25">
      <c r="C166" s="103">
        <v>158</v>
      </c>
      <c r="D166" s="113" t="s">
        <v>147</v>
      </c>
      <c r="E166" s="102">
        <v>15</v>
      </c>
      <c r="F166" s="102">
        <v>8</v>
      </c>
      <c r="G166" s="102">
        <v>8</v>
      </c>
      <c r="H166" s="102">
        <v>20.666666666666668</v>
      </c>
      <c r="I166" s="102">
        <v>33</v>
      </c>
      <c r="J166" s="102">
        <v>10.733333333333334</v>
      </c>
      <c r="K166" s="102">
        <v>53.66666666666667</v>
      </c>
      <c r="L166" s="102">
        <v>10</v>
      </c>
      <c r="M166" s="102">
        <v>8</v>
      </c>
      <c r="N166" s="102">
        <v>10</v>
      </c>
      <c r="O166" s="102">
        <v>18.666666666666668</v>
      </c>
      <c r="P166" s="102">
        <v>13.5</v>
      </c>
      <c r="Q166" s="102">
        <v>6.4333333333333345</v>
      </c>
      <c r="R166" s="102">
        <v>19.300000000000004</v>
      </c>
      <c r="S166" s="102">
        <v>14</v>
      </c>
      <c r="T166" s="102">
        <v>6</v>
      </c>
      <c r="U166" s="102">
        <v>2.5</v>
      </c>
      <c r="V166" s="102">
        <v>15</v>
      </c>
      <c r="W166" s="102">
        <v>10.5</v>
      </c>
      <c r="X166" s="102">
        <v>5.1</v>
      </c>
      <c r="Y166" s="102">
        <v>10.2</v>
      </c>
      <c r="Z166" s="102">
        <v>15</v>
      </c>
      <c r="AA166" s="102">
        <v>11.5</v>
      </c>
      <c r="AB166" s="102">
        <v>26.5</v>
      </c>
      <c r="AC166" s="102">
        <v>37.5</v>
      </c>
      <c r="AD166" s="102">
        <v>12.8</v>
      </c>
      <c r="AE166" s="102">
        <v>25.6</v>
      </c>
      <c r="AF166" s="102">
        <v>19</v>
      </c>
      <c r="AG166" s="102">
        <v>19</v>
      </c>
      <c r="AH166" s="102">
        <v>38</v>
      </c>
      <c r="AI166" s="102">
        <v>39</v>
      </c>
      <c r="AJ166" s="102">
        <v>15.4</v>
      </c>
      <c r="AK166" s="102">
        <v>15.4</v>
      </c>
      <c r="AL166" s="102">
        <v>18</v>
      </c>
      <c r="AM166" s="102">
        <v>17</v>
      </c>
      <c r="AN166" s="102">
        <v>35</v>
      </c>
      <c r="AO166" s="102">
        <v>39</v>
      </c>
      <c r="AP166" s="102">
        <v>14.8</v>
      </c>
      <c r="AQ166" s="102">
        <v>44.400000000000006</v>
      </c>
      <c r="AR166" s="102">
        <v>13</v>
      </c>
      <c r="AS166" s="102">
        <v>10</v>
      </c>
      <c r="AT166" s="102">
        <v>9</v>
      </c>
      <c r="AU166" s="102">
        <v>21.333333333333332</v>
      </c>
      <c r="AV166" s="102">
        <v>12</v>
      </c>
      <c r="AW166" s="102">
        <v>6.666666666666666</v>
      </c>
      <c r="AX166" s="102">
        <v>26.666666666666664</v>
      </c>
      <c r="AY166" s="102">
        <v>16.5</v>
      </c>
      <c r="AZ166" s="102">
        <v>14</v>
      </c>
      <c r="BA166" s="102">
        <v>30.5</v>
      </c>
      <c r="BB166" s="102">
        <v>24</v>
      </c>
      <c r="BC166" s="102">
        <v>10.9</v>
      </c>
      <c r="BD166" s="102">
        <v>21.8</v>
      </c>
      <c r="BE166" s="102">
        <v>10</v>
      </c>
      <c r="BF166" s="102">
        <v>10</v>
      </c>
      <c r="BG166" s="102">
        <v>20</v>
      </c>
      <c r="BH166" s="102">
        <v>12</v>
      </c>
      <c r="BI166" s="102">
        <v>6.4</v>
      </c>
      <c r="BJ166" s="102">
        <v>12.8</v>
      </c>
      <c r="BK166" s="102">
        <v>16</v>
      </c>
      <c r="BL166" s="102">
        <v>15</v>
      </c>
      <c r="BM166" s="102">
        <v>31</v>
      </c>
      <c r="BN166" s="102">
        <v>9</v>
      </c>
      <c r="BO166" s="102">
        <v>8</v>
      </c>
      <c r="BP166" s="102">
        <v>8</v>
      </c>
      <c r="BQ166" s="102">
        <v>17</v>
      </c>
      <c r="BR166" s="102">
        <v>17</v>
      </c>
      <c r="BS166" s="102">
        <v>34</v>
      </c>
      <c r="BT166" s="102">
        <v>51</v>
      </c>
      <c r="BU166" s="102">
        <v>17</v>
      </c>
      <c r="BV166" s="102">
        <v>17</v>
      </c>
      <c r="BW166" s="102">
        <v>20</v>
      </c>
      <c r="BX166" s="102">
        <v>20</v>
      </c>
      <c r="BY166" s="102">
        <v>40</v>
      </c>
      <c r="BZ166" s="102">
        <v>60</v>
      </c>
      <c r="CA166" s="102">
        <v>20</v>
      </c>
      <c r="CB166" s="102">
        <v>20</v>
      </c>
      <c r="CC166" s="102">
        <v>18</v>
      </c>
      <c r="CD166" s="102">
        <v>17</v>
      </c>
      <c r="CE166" s="102">
        <v>35</v>
      </c>
      <c r="CF166" s="102">
        <v>51</v>
      </c>
      <c r="CG166" s="102">
        <v>17.2</v>
      </c>
      <c r="CH166" s="102">
        <v>17.2</v>
      </c>
      <c r="CI166" s="99">
        <v>292.0333333333333</v>
      </c>
      <c r="CJ166" s="99">
        <v>10.429761904761904</v>
      </c>
      <c r="CK166" s="103">
        <f t="shared" si="2"/>
        <v>100</v>
      </c>
    </row>
    <row r="167" spans="3:89" ht="5.25">
      <c r="C167" s="103">
        <v>159</v>
      </c>
      <c r="D167" s="113" t="s">
        <v>116</v>
      </c>
      <c r="E167" s="102">
        <v>15</v>
      </c>
      <c r="F167" s="102">
        <v>11</v>
      </c>
      <c r="G167" s="102">
        <v>11</v>
      </c>
      <c r="H167" s="102">
        <v>24.666666666666668</v>
      </c>
      <c r="I167" s="102">
        <v>31.5</v>
      </c>
      <c r="J167" s="102">
        <v>11.233333333333334</v>
      </c>
      <c r="K167" s="102">
        <v>56.16666666666667</v>
      </c>
      <c r="L167" s="102">
        <v>11</v>
      </c>
      <c r="M167" s="102">
        <v>11</v>
      </c>
      <c r="N167" s="102">
        <v>11</v>
      </c>
      <c r="O167" s="102">
        <v>22</v>
      </c>
      <c r="P167" s="102">
        <v>18</v>
      </c>
      <c r="Q167" s="102">
        <v>8</v>
      </c>
      <c r="R167" s="102">
        <v>24</v>
      </c>
      <c r="S167" s="102">
        <v>14</v>
      </c>
      <c r="T167" s="102">
        <v>6</v>
      </c>
      <c r="U167" s="102">
        <v>2</v>
      </c>
      <c r="V167" s="102">
        <v>14.666666666666666</v>
      </c>
      <c r="W167" s="102">
        <v>34.5</v>
      </c>
      <c r="X167" s="102">
        <v>9.833333333333332</v>
      </c>
      <c r="Y167" s="102">
        <v>19.666666666666664</v>
      </c>
      <c r="Z167" s="102">
        <v>14</v>
      </c>
      <c r="AA167" s="102">
        <v>13</v>
      </c>
      <c r="AB167" s="102">
        <v>27</v>
      </c>
      <c r="AC167" s="102">
        <v>21</v>
      </c>
      <c r="AD167" s="102">
        <v>9.6</v>
      </c>
      <c r="AE167" s="102">
        <v>19.2</v>
      </c>
      <c r="AF167" s="102">
        <v>17</v>
      </c>
      <c r="AG167" s="102">
        <v>17</v>
      </c>
      <c r="AH167" s="102">
        <v>34</v>
      </c>
      <c r="AI167" s="102">
        <v>36</v>
      </c>
      <c r="AJ167" s="102">
        <v>14</v>
      </c>
      <c r="AK167" s="102">
        <v>14</v>
      </c>
      <c r="AL167" s="102">
        <v>16</v>
      </c>
      <c r="AM167" s="102">
        <v>15</v>
      </c>
      <c r="AN167" s="102">
        <v>31</v>
      </c>
      <c r="AO167" s="102">
        <v>45</v>
      </c>
      <c r="AP167" s="102">
        <v>15.2</v>
      </c>
      <c r="AQ167" s="102">
        <v>45.599999999999994</v>
      </c>
      <c r="AR167" s="102">
        <v>12</v>
      </c>
      <c r="AS167" s="102">
        <v>10</v>
      </c>
      <c r="AT167" s="102">
        <v>10</v>
      </c>
      <c r="AU167" s="102">
        <v>21.333333333333332</v>
      </c>
      <c r="AV167" s="102">
        <v>22</v>
      </c>
      <c r="AW167" s="102">
        <v>8.666666666666666</v>
      </c>
      <c r="AX167" s="102">
        <v>34.666666666666664</v>
      </c>
      <c r="AY167" s="102">
        <v>15</v>
      </c>
      <c r="AZ167" s="102">
        <v>15</v>
      </c>
      <c r="BA167" s="102">
        <v>30</v>
      </c>
      <c r="BB167" s="102">
        <v>30</v>
      </c>
      <c r="BC167" s="102">
        <v>12</v>
      </c>
      <c r="BD167" s="102">
        <v>24</v>
      </c>
      <c r="BE167" s="102">
        <v>11</v>
      </c>
      <c r="BF167" s="102">
        <v>10</v>
      </c>
      <c r="BG167" s="102">
        <v>21</v>
      </c>
      <c r="BH167" s="102">
        <v>21</v>
      </c>
      <c r="BI167" s="102">
        <v>8.4</v>
      </c>
      <c r="BJ167" s="102">
        <v>16.8</v>
      </c>
      <c r="BK167" s="102">
        <v>15</v>
      </c>
      <c r="BL167" s="102">
        <v>14</v>
      </c>
      <c r="BM167" s="102">
        <v>29</v>
      </c>
      <c r="BN167" s="102">
        <v>39</v>
      </c>
      <c r="BO167" s="102">
        <v>13.6</v>
      </c>
      <c r="BP167" s="102">
        <v>13.6</v>
      </c>
      <c r="BQ167" s="102">
        <v>16</v>
      </c>
      <c r="BR167" s="102">
        <v>16</v>
      </c>
      <c r="BS167" s="102">
        <v>32</v>
      </c>
      <c r="BT167" s="102">
        <v>48</v>
      </c>
      <c r="BU167" s="102">
        <v>16</v>
      </c>
      <c r="BV167" s="102">
        <v>16</v>
      </c>
      <c r="BW167" s="102">
        <v>20</v>
      </c>
      <c r="BX167" s="102">
        <v>20</v>
      </c>
      <c r="BY167" s="102">
        <v>40</v>
      </c>
      <c r="BZ167" s="102">
        <v>60</v>
      </c>
      <c r="CA167" s="102">
        <v>20</v>
      </c>
      <c r="CB167" s="102">
        <v>20</v>
      </c>
      <c r="CC167" s="102">
        <v>18</v>
      </c>
      <c r="CD167" s="102">
        <v>18</v>
      </c>
      <c r="CE167" s="102">
        <v>36</v>
      </c>
      <c r="CF167" s="102">
        <v>54</v>
      </c>
      <c r="CG167" s="102">
        <v>18</v>
      </c>
      <c r="CH167" s="102">
        <v>18</v>
      </c>
      <c r="CI167" s="99">
        <v>321.7</v>
      </c>
      <c r="CJ167" s="99">
        <v>11.489285714285714</v>
      </c>
      <c r="CK167" s="103">
        <f t="shared" si="2"/>
        <v>69</v>
      </c>
    </row>
    <row r="168" spans="3:89" ht="5.25">
      <c r="C168" s="103">
        <v>160</v>
      </c>
      <c r="D168" s="113" t="s">
        <v>189</v>
      </c>
      <c r="E168" s="102">
        <v>12</v>
      </c>
      <c r="F168" s="102">
        <v>7</v>
      </c>
      <c r="G168" s="102">
        <v>5</v>
      </c>
      <c r="H168" s="102">
        <v>16</v>
      </c>
      <c r="I168" s="102">
        <v>10.5</v>
      </c>
      <c r="J168" s="102">
        <v>5.3</v>
      </c>
      <c r="K168" s="102">
        <v>26.5</v>
      </c>
      <c r="L168" s="102">
        <v>10</v>
      </c>
      <c r="M168" s="102">
        <v>6</v>
      </c>
      <c r="N168" s="102">
        <v>10</v>
      </c>
      <c r="O168" s="102">
        <v>17.333333333333332</v>
      </c>
      <c r="P168" s="102">
        <v>4.5</v>
      </c>
      <c r="Q168" s="102">
        <v>4.366666666666666</v>
      </c>
      <c r="R168" s="102">
        <v>13.099999999999998</v>
      </c>
      <c r="S168" s="102">
        <v>13</v>
      </c>
      <c r="T168" s="102">
        <v>4</v>
      </c>
      <c r="U168" s="102">
        <v>2</v>
      </c>
      <c r="V168" s="102">
        <v>12.666666666666666</v>
      </c>
      <c r="W168" s="102">
        <v>4.5</v>
      </c>
      <c r="X168" s="102">
        <v>3.4333333333333327</v>
      </c>
      <c r="Y168" s="102">
        <v>6.866666666666665</v>
      </c>
      <c r="Z168" s="102">
        <v>13</v>
      </c>
      <c r="AA168" s="102">
        <v>4</v>
      </c>
      <c r="AB168" s="102">
        <v>17</v>
      </c>
      <c r="AC168" s="102">
        <v>36</v>
      </c>
      <c r="AD168" s="102">
        <v>10.6</v>
      </c>
      <c r="AE168" s="102">
        <v>21.2</v>
      </c>
      <c r="AF168" s="102">
        <v>18</v>
      </c>
      <c r="AG168" s="102">
        <v>18</v>
      </c>
      <c r="AH168" s="102">
        <v>36</v>
      </c>
      <c r="AI168" s="102">
        <v>21</v>
      </c>
      <c r="AJ168" s="102">
        <v>11.4</v>
      </c>
      <c r="AK168" s="102">
        <v>11.4</v>
      </c>
      <c r="AL168" s="102">
        <v>18</v>
      </c>
      <c r="AM168" s="102">
        <v>16</v>
      </c>
      <c r="AN168" s="102">
        <v>34</v>
      </c>
      <c r="AO168" s="102">
        <v>34</v>
      </c>
      <c r="AP168" s="102">
        <v>13.6</v>
      </c>
      <c r="AQ168" s="102">
        <v>40.8</v>
      </c>
      <c r="AR168" s="102">
        <v>10</v>
      </c>
      <c r="AS168" s="102">
        <v>6</v>
      </c>
      <c r="AT168" s="102">
        <v>5</v>
      </c>
      <c r="AU168" s="102">
        <v>14</v>
      </c>
      <c r="AV168" s="102">
        <v>19</v>
      </c>
      <c r="AW168" s="102">
        <v>6.6</v>
      </c>
      <c r="AX168" s="102">
        <v>26.4</v>
      </c>
      <c r="AY168" s="102">
        <v>12</v>
      </c>
      <c r="AZ168" s="102">
        <v>13</v>
      </c>
      <c r="BA168" s="102">
        <v>25</v>
      </c>
      <c r="BB168" s="102">
        <v>33</v>
      </c>
      <c r="BC168" s="102">
        <v>11.6</v>
      </c>
      <c r="BD168" s="102">
        <v>23.2</v>
      </c>
      <c r="BE168" s="102">
        <v>10</v>
      </c>
      <c r="BF168" s="102">
        <v>11</v>
      </c>
      <c r="BG168" s="102">
        <v>21</v>
      </c>
      <c r="BH168" s="102">
        <v>21</v>
      </c>
      <c r="BI168" s="102">
        <v>8.4</v>
      </c>
      <c r="BJ168" s="102">
        <v>16.8</v>
      </c>
      <c r="BK168" s="102">
        <v>15</v>
      </c>
      <c r="BL168" s="102">
        <v>15</v>
      </c>
      <c r="BM168" s="102">
        <v>30</v>
      </c>
      <c r="BN168" s="102">
        <v>27</v>
      </c>
      <c r="BO168" s="102">
        <v>11.4</v>
      </c>
      <c r="BP168" s="102">
        <v>11.4</v>
      </c>
      <c r="BQ168" s="102">
        <v>16</v>
      </c>
      <c r="BR168" s="102">
        <v>16</v>
      </c>
      <c r="BS168" s="102">
        <v>32</v>
      </c>
      <c r="BT168" s="102">
        <v>48</v>
      </c>
      <c r="BU168" s="102">
        <v>16</v>
      </c>
      <c r="BV168" s="102">
        <v>16</v>
      </c>
      <c r="BW168" s="102">
        <v>15</v>
      </c>
      <c r="BX168" s="102">
        <v>15</v>
      </c>
      <c r="BY168" s="102">
        <v>30</v>
      </c>
      <c r="BZ168" s="102">
        <v>45</v>
      </c>
      <c r="CA168" s="102">
        <v>15</v>
      </c>
      <c r="CB168" s="102">
        <v>15</v>
      </c>
      <c r="CC168" s="102">
        <v>18</v>
      </c>
      <c r="CD168" s="102">
        <v>16</v>
      </c>
      <c r="CE168" s="102">
        <v>34</v>
      </c>
      <c r="CF168" s="102">
        <v>48</v>
      </c>
      <c r="CG168" s="102">
        <v>16.4</v>
      </c>
      <c r="CH168" s="102">
        <v>16.4</v>
      </c>
      <c r="CI168" s="99">
        <v>245.0666666666667</v>
      </c>
      <c r="CJ168" s="99">
        <v>8.752380952380953</v>
      </c>
      <c r="CK168" s="103">
        <f t="shared" si="2"/>
        <v>142</v>
      </c>
    </row>
    <row r="169" spans="3:89" ht="5.25">
      <c r="C169" s="103">
        <v>161</v>
      </c>
      <c r="D169" s="113" t="s">
        <v>154</v>
      </c>
      <c r="E169" s="102">
        <v>15</v>
      </c>
      <c r="F169" s="102">
        <v>17</v>
      </c>
      <c r="G169" s="102">
        <v>16</v>
      </c>
      <c r="H169" s="102">
        <v>32</v>
      </c>
      <c r="I169" s="102">
        <v>13.5</v>
      </c>
      <c r="J169" s="102">
        <v>9.1</v>
      </c>
      <c r="K169" s="102">
        <v>45.5</v>
      </c>
      <c r="L169" s="102">
        <v>8</v>
      </c>
      <c r="M169" s="102">
        <v>8</v>
      </c>
      <c r="N169" s="102">
        <v>11</v>
      </c>
      <c r="O169" s="102">
        <v>18</v>
      </c>
      <c r="P169" s="102">
        <v>7.5</v>
      </c>
      <c r="Q169" s="102">
        <v>5.1</v>
      </c>
      <c r="R169" s="102">
        <v>15.299999999999999</v>
      </c>
      <c r="S169" s="102">
        <v>14</v>
      </c>
      <c r="T169" s="102">
        <v>10</v>
      </c>
      <c r="U169" s="102">
        <v>10</v>
      </c>
      <c r="V169" s="102">
        <v>22.666666666666668</v>
      </c>
      <c r="W169" s="102">
        <v>30</v>
      </c>
      <c r="X169" s="102">
        <v>10.533333333333335</v>
      </c>
      <c r="Y169" s="102">
        <v>21.06666666666667</v>
      </c>
      <c r="Z169" s="102">
        <v>15</v>
      </c>
      <c r="AA169" s="102">
        <v>15</v>
      </c>
      <c r="AB169" s="102">
        <v>30</v>
      </c>
      <c r="AC169" s="102">
        <v>15</v>
      </c>
      <c r="AD169" s="102">
        <v>9</v>
      </c>
      <c r="AE169" s="102">
        <v>18</v>
      </c>
      <c r="AF169" s="102">
        <v>15</v>
      </c>
      <c r="AG169" s="102">
        <v>15</v>
      </c>
      <c r="AH169" s="102">
        <v>30</v>
      </c>
      <c r="AI169" s="102">
        <v>51</v>
      </c>
      <c r="AJ169" s="102">
        <v>16.2</v>
      </c>
      <c r="AK169" s="102">
        <v>16.2</v>
      </c>
      <c r="AL169" s="102">
        <v>14</v>
      </c>
      <c r="AM169" s="102">
        <v>17</v>
      </c>
      <c r="AN169" s="102">
        <v>31</v>
      </c>
      <c r="AO169" s="102">
        <v>12</v>
      </c>
      <c r="AP169" s="102">
        <v>8.6</v>
      </c>
      <c r="AQ169" s="102">
        <v>25.799999999999997</v>
      </c>
      <c r="AR169" s="102">
        <v>14</v>
      </c>
      <c r="AS169" s="102">
        <v>12</v>
      </c>
      <c r="AT169" s="102">
        <v>12</v>
      </c>
      <c r="AU169" s="102">
        <v>25.333333333333332</v>
      </c>
      <c r="AV169" s="102">
        <v>25</v>
      </c>
      <c r="AW169" s="102">
        <v>10.066666666666666</v>
      </c>
      <c r="AX169" s="102">
        <v>40.266666666666666</v>
      </c>
      <c r="AY169" s="102">
        <v>10</v>
      </c>
      <c r="AZ169" s="102">
        <v>13</v>
      </c>
      <c r="BA169" s="102">
        <v>23</v>
      </c>
      <c r="BB169" s="102">
        <v>36</v>
      </c>
      <c r="BC169" s="102">
        <v>11.8</v>
      </c>
      <c r="BD169" s="102">
        <v>23.6</v>
      </c>
      <c r="BE169" s="102">
        <v>15</v>
      </c>
      <c r="BF169" s="102">
        <v>15</v>
      </c>
      <c r="BG169" s="102">
        <v>30</v>
      </c>
      <c r="BH169" s="102">
        <v>27</v>
      </c>
      <c r="BI169" s="102">
        <v>11.4</v>
      </c>
      <c r="BJ169" s="102">
        <v>22.8</v>
      </c>
      <c r="BK169" s="102">
        <v>16</v>
      </c>
      <c r="BL169" s="102">
        <v>16</v>
      </c>
      <c r="BM169" s="102">
        <v>32</v>
      </c>
      <c r="BN169" s="102">
        <v>9</v>
      </c>
      <c r="BO169" s="102">
        <v>8.2</v>
      </c>
      <c r="BP169" s="102">
        <v>8.2</v>
      </c>
      <c r="BQ169" s="102">
        <v>14</v>
      </c>
      <c r="BR169" s="102">
        <v>14</v>
      </c>
      <c r="BS169" s="102">
        <v>28</v>
      </c>
      <c r="BT169" s="102">
        <v>42</v>
      </c>
      <c r="BU169" s="102">
        <v>14</v>
      </c>
      <c r="BV169" s="102">
        <v>14</v>
      </c>
      <c r="BW169" s="102">
        <v>20</v>
      </c>
      <c r="BX169" s="102">
        <v>20</v>
      </c>
      <c r="BY169" s="102">
        <v>40</v>
      </c>
      <c r="BZ169" s="102">
        <v>60</v>
      </c>
      <c r="CA169" s="102">
        <v>20</v>
      </c>
      <c r="CB169" s="102">
        <v>20</v>
      </c>
      <c r="CC169" s="102">
        <v>17</v>
      </c>
      <c r="CD169" s="102">
        <v>17</v>
      </c>
      <c r="CE169" s="102">
        <v>34</v>
      </c>
      <c r="CF169" s="102">
        <v>51</v>
      </c>
      <c r="CG169" s="102">
        <v>17</v>
      </c>
      <c r="CH169" s="102">
        <v>17</v>
      </c>
      <c r="CI169" s="99">
        <v>287.73333333333335</v>
      </c>
      <c r="CJ169" s="99">
        <v>10.276190476190477</v>
      </c>
      <c r="CK169" s="103">
        <f t="shared" si="2"/>
        <v>107</v>
      </c>
    </row>
    <row r="170" spans="3:89" ht="5.25">
      <c r="C170" s="103">
        <v>162</v>
      </c>
      <c r="D170" s="113" t="s">
        <v>85</v>
      </c>
      <c r="E170" s="102">
        <v>17</v>
      </c>
      <c r="F170" s="102">
        <v>13</v>
      </c>
      <c r="G170" s="102">
        <v>13</v>
      </c>
      <c r="H170" s="102">
        <v>28.666666666666668</v>
      </c>
      <c r="I170" s="102">
        <v>40.5</v>
      </c>
      <c r="J170" s="102">
        <v>13.833333333333334</v>
      </c>
      <c r="K170" s="102">
        <v>69.16666666666667</v>
      </c>
      <c r="L170" s="102">
        <v>12</v>
      </c>
      <c r="M170" s="102">
        <v>11.5</v>
      </c>
      <c r="N170" s="102">
        <v>12</v>
      </c>
      <c r="O170" s="102">
        <v>23.666666666666668</v>
      </c>
      <c r="P170" s="102">
        <v>31.5</v>
      </c>
      <c r="Q170" s="102">
        <v>11.033333333333335</v>
      </c>
      <c r="R170" s="102">
        <v>33.10000000000001</v>
      </c>
      <c r="S170" s="102">
        <v>16</v>
      </c>
      <c r="T170" s="102">
        <v>13.5</v>
      </c>
      <c r="U170" s="102">
        <v>7</v>
      </c>
      <c r="V170" s="102">
        <v>24.333333333333332</v>
      </c>
      <c r="W170" s="102">
        <v>21</v>
      </c>
      <c r="X170" s="102">
        <v>9.066666666666666</v>
      </c>
      <c r="Y170" s="102">
        <v>18.133333333333333</v>
      </c>
      <c r="Z170" s="102">
        <v>17</v>
      </c>
      <c r="AA170" s="102">
        <v>17</v>
      </c>
      <c r="AB170" s="102">
        <v>34</v>
      </c>
      <c r="AC170" s="102">
        <v>48</v>
      </c>
      <c r="AD170" s="102">
        <v>16.4</v>
      </c>
      <c r="AE170" s="102">
        <v>32.8</v>
      </c>
      <c r="AF170" s="102">
        <v>20</v>
      </c>
      <c r="AG170" s="102">
        <v>20</v>
      </c>
      <c r="AH170" s="102">
        <v>40</v>
      </c>
      <c r="AI170" s="102">
        <v>36</v>
      </c>
      <c r="AJ170" s="102">
        <v>15.2</v>
      </c>
      <c r="AK170" s="102">
        <v>15.2</v>
      </c>
      <c r="AL170" s="102">
        <v>19</v>
      </c>
      <c r="AM170" s="102">
        <v>20</v>
      </c>
      <c r="AN170" s="102">
        <v>39</v>
      </c>
      <c r="AO170" s="102">
        <v>45</v>
      </c>
      <c r="AP170" s="102">
        <v>16.8</v>
      </c>
      <c r="AQ170" s="102">
        <v>50.400000000000006</v>
      </c>
      <c r="AR170" s="102">
        <v>14</v>
      </c>
      <c r="AS170" s="102">
        <v>12</v>
      </c>
      <c r="AT170" s="102">
        <v>14</v>
      </c>
      <c r="AU170" s="102">
        <v>26.666666666666668</v>
      </c>
      <c r="AV170" s="102">
        <v>29</v>
      </c>
      <c r="AW170" s="102">
        <v>11.133333333333335</v>
      </c>
      <c r="AX170" s="102">
        <v>44.53333333333334</v>
      </c>
      <c r="AY170" s="102">
        <v>12.5</v>
      </c>
      <c r="AZ170" s="102">
        <v>12.5</v>
      </c>
      <c r="BA170" s="102">
        <v>25</v>
      </c>
      <c r="BB170" s="102">
        <v>33</v>
      </c>
      <c r="BC170" s="102">
        <v>11.6</v>
      </c>
      <c r="BD170" s="102">
        <v>23.2</v>
      </c>
      <c r="BE170" s="102">
        <v>10</v>
      </c>
      <c r="BF170" s="102">
        <v>11</v>
      </c>
      <c r="BG170" s="102">
        <v>21</v>
      </c>
      <c r="BH170" s="102">
        <v>21</v>
      </c>
      <c r="BI170" s="102">
        <v>8.4</v>
      </c>
      <c r="BJ170" s="102">
        <v>16.8</v>
      </c>
      <c r="BK170" s="102">
        <v>15</v>
      </c>
      <c r="BL170" s="102">
        <v>15</v>
      </c>
      <c r="BM170" s="102">
        <v>30</v>
      </c>
      <c r="BN170" s="102">
        <v>15</v>
      </c>
      <c r="BO170" s="102">
        <v>9</v>
      </c>
      <c r="BP170" s="102">
        <v>9</v>
      </c>
      <c r="BQ170" s="102">
        <v>17</v>
      </c>
      <c r="BR170" s="102">
        <v>17</v>
      </c>
      <c r="BS170" s="102">
        <v>34</v>
      </c>
      <c r="BT170" s="102">
        <v>51</v>
      </c>
      <c r="BU170" s="102">
        <v>17</v>
      </c>
      <c r="BV170" s="102">
        <v>17</v>
      </c>
      <c r="BW170" s="102">
        <v>20</v>
      </c>
      <c r="BX170" s="102">
        <v>18</v>
      </c>
      <c r="BY170" s="102">
        <v>38</v>
      </c>
      <c r="BZ170" s="102">
        <v>57</v>
      </c>
      <c r="CA170" s="102">
        <v>19</v>
      </c>
      <c r="CB170" s="102">
        <v>19</v>
      </c>
      <c r="CC170" s="102">
        <v>18</v>
      </c>
      <c r="CD170" s="102">
        <v>16</v>
      </c>
      <c r="CE170" s="102">
        <v>34</v>
      </c>
      <c r="CF170" s="102">
        <v>51</v>
      </c>
      <c r="CG170" s="102">
        <v>17</v>
      </c>
      <c r="CH170" s="102">
        <v>17</v>
      </c>
      <c r="CI170" s="99">
        <v>365.33333333333337</v>
      </c>
      <c r="CJ170" s="99">
        <v>13.04761904761905</v>
      </c>
      <c r="CK170" s="103">
        <f t="shared" si="2"/>
        <v>38</v>
      </c>
    </row>
    <row r="171" spans="3:89" ht="5.25">
      <c r="C171" s="103">
        <v>163</v>
      </c>
      <c r="D171" s="113" t="s">
        <v>215</v>
      </c>
      <c r="E171" s="102"/>
      <c r="F171" s="102"/>
      <c r="G171" s="102"/>
      <c r="H171" s="102">
        <v>0</v>
      </c>
      <c r="I171" s="102"/>
      <c r="J171" s="102">
        <v>0</v>
      </c>
      <c r="K171" s="102">
        <v>0</v>
      </c>
      <c r="L171" s="102"/>
      <c r="M171" s="102">
        <v>0</v>
      </c>
      <c r="N171" s="102">
        <v>0</v>
      </c>
      <c r="O171" s="102">
        <v>0</v>
      </c>
      <c r="P171" s="102"/>
      <c r="Q171" s="102">
        <v>0</v>
      </c>
      <c r="R171" s="102">
        <v>0</v>
      </c>
      <c r="S171" s="102"/>
      <c r="T171" s="102"/>
      <c r="U171" s="102"/>
      <c r="V171" s="102">
        <v>0</v>
      </c>
      <c r="W171" s="102"/>
      <c r="X171" s="102">
        <v>0</v>
      </c>
      <c r="Y171" s="102">
        <v>0</v>
      </c>
      <c r="Z171" s="102"/>
      <c r="AA171" s="102"/>
      <c r="AB171" s="102">
        <v>0</v>
      </c>
      <c r="AC171" s="102"/>
      <c r="AD171" s="102">
        <v>0</v>
      </c>
      <c r="AE171" s="102">
        <v>0</v>
      </c>
      <c r="AF171" s="102"/>
      <c r="AG171" s="102"/>
      <c r="AH171" s="102">
        <v>0</v>
      </c>
      <c r="AI171" s="102"/>
      <c r="AJ171" s="102">
        <v>0</v>
      </c>
      <c r="AK171" s="102">
        <v>0</v>
      </c>
      <c r="AL171" s="102"/>
      <c r="AM171" s="102"/>
      <c r="AN171" s="102">
        <v>0</v>
      </c>
      <c r="AO171" s="102"/>
      <c r="AP171" s="102">
        <v>0</v>
      </c>
      <c r="AQ171" s="102">
        <v>0</v>
      </c>
      <c r="AR171" s="102"/>
      <c r="AS171" s="102"/>
      <c r="AT171" s="102"/>
      <c r="AU171" s="102">
        <v>0</v>
      </c>
      <c r="AV171" s="102"/>
      <c r="AW171" s="102">
        <v>0</v>
      </c>
      <c r="AX171" s="102">
        <v>0</v>
      </c>
      <c r="AY171" s="102"/>
      <c r="AZ171" s="102"/>
      <c r="BA171" s="102">
        <v>0</v>
      </c>
      <c r="BB171" s="102"/>
      <c r="BC171" s="102">
        <v>0</v>
      </c>
      <c r="BD171" s="102">
        <v>0</v>
      </c>
      <c r="BE171" s="102"/>
      <c r="BF171" s="102"/>
      <c r="BG171" s="102">
        <v>0</v>
      </c>
      <c r="BH171" s="102"/>
      <c r="BI171" s="102">
        <v>0</v>
      </c>
      <c r="BJ171" s="102">
        <v>0</v>
      </c>
      <c r="BK171" s="102"/>
      <c r="BL171" s="102"/>
      <c r="BM171" s="102">
        <v>0</v>
      </c>
      <c r="BN171" s="102"/>
      <c r="BO171" s="102">
        <v>0</v>
      </c>
      <c r="BP171" s="102">
        <v>0</v>
      </c>
      <c r="BQ171" s="102"/>
      <c r="BR171" s="102"/>
      <c r="BS171" s="102">
        <v>0</v>
      </c>
      <c r="BT171" s="102"/>
      <c r="BU171" s="102">
        <v>0</v>
      </c>
      <c r="BV171" s="102">
        <v>0</v>
      </c>
      <c r="BW171" s="102"/>
      <c r="BX171" s="102"/>
      <c r="BY171" s="102">
        <v>0</v>
      </c>
      <c r="BZ171" s="102"/>
      <c r="CA171" s="102">
        <v>0</v>
      </c>
      <c r="CB171" s="102">
        <v>0</v>
      </c>
      <c r="CC171" s="102"/>
      <c r="CD171" s="102"/>
      <c r="CE171" s="102">
        <v>0</v>
      </c>
      <c r="CF171" s="102"/>
      <c r="CG171" s="102">
        <v>0</v>
      </c>
      <c r="CH171" s="102">
        <v>0</v>
      </c>
      <c r="CI171" s="99">
        <v>0</v>
      </c>
      <c r="CJ171" s="99">
        <v>0</v>
      </c>
      <c r="CK171" s="103">
        <f t="shared" si="2"/>
        <v>165</v>
      </c>
    </row>
    <row r="172" spans="3:89" ht="5.25">
      <c r="C172" s="103">
        <v>164</v>
      </c>
      <c r="D172" s="113" t="s">
        <v>170</v>
      </c>
      <c r="E172" s="102">
        <v>15</v>
      </c>
      <c r="F172" s="102">
        <v>11</v>
      </c>
      <c r="G172" s="102">
        <v>6.5</v>
      </c>
      <c r="H172" s="102">
        <v>21.666666666666668</v>
      </c>
      <c r="I172" s="102">
        <v>33</v>
      </c>
      <c r="J172" s="102">
        <v>10.933333333333334</v>
      </c>
      <c r="K172" s="102">
        <v>54.66666666666667</v>
      </c>
      <c r="L172" s="102">
        <v>16</v>
      </c>
      <c r="M172" s="102">
        <v>16</v>
      </c>
      <c r="N172" s="102">
        <v>16</v>
      </c>
      <c r="O172" s="102">
        <v>32</v>
      </c>
      <c r="P172" s="102">
        <v>18</v>
      </c>
      <c r="Q172" s="102">
        <v>10</v>
      </c>
      <c r="R172" s="102">
        <v>30</v>
      </c>
      <c r="S172" s="102">
        <v>14</v>
      </c>
      <c r="T172" s="102">
        <v>2.5</v>
      </c>
      <c r="U172" s="102">
        <v>3</v>
      </c>
      <c r="V172" s="102">
        <v>13</v>
      </c>
      <c r="W172" s="102">
        <v>12</v>
      </c>
      <c r="X172" s="102">
        <v>5</v>
      </c>
      <c r="Y172" s="102">
        <v>10</v>
      </c>
      <c r="Z172" s="102">
        <v>15</v>
      </c>
      <c r="AA172" s="102">
        <v>14</v>
      </c>
      <c r="AB172" s="102">
        <v>29</v>
      </c>
      <c r="AC172" s="102">
        <v>30</v>
      </c>
      <c r="AD172" s="102">
        <v>11.8</v>
      </c>
      <c r="AE172" s="102">
        <v>23.6</v>
      </c>
      <c r="AF172" s="102">
        <v>16</v>
      </c>
      <c r="AG172" s="102">
        <v>16</v>
      </c>
      <c r="AH172" s="102">
        <v>32</v>
      </c>
      <c r="AI172" s="102">
        <v>12</v>
      </c>
      <c r="AJ172" s="102">
        <v>8.8</v>
      </c>
      <c r="AK172" s="102">
        <v>8.8</v>
      </c>
      <c r="AL172" s="102">
        <v>17</v>
      </c>
      <c r="AM172" s="102">
        <v>16</v>
      </c>
      <c r="AN172" s="102">
        <v>33</v>
      </c>
      <c r="AO172" s="102">
        <v>9</v>
      </c>
      <c r="AP172" s="102">
        <v>8.4</v>
      </c>
      <c r="AQ172" s="102">
        <v>25.200000000000003</v>
      </c>
      <c r="AR172" s="102">
        <v>13</v>
      </c>
      <c r="AS172" s="102">
        <v>8</v>
      </c>
      <c r="AT172" s="102">
        <v>10</v>
      </c>
      <c r="AU172" s="102">
        <v>20.666666666666668</v>
      </c>
      <c r="AV172" s="102">
        <v>4</v>
      </c>
      <c r="AW172" s="102">
        <v>4.933333333333334</v>
      </c>
      <c r="AX172" s="102">
        <v>19.733333333333334</v>
      </c>
      <c r="AY172" s="102">
        <v>16</v>
      </c>
      <c r="AZ172" s="102">
        <v>14</v>
      </c>
      <c r="BA172" s="102">
        <v>30</v>
      </c>
      <c r="BB172" s="102">
        <v>21</v>
      </c>
      <c r="BC172" s="102">
        <v>10.2</v>
      </c>
      <c r="BD172" s="102">
        <v>20.4</v>
      </c>
      <c r="BE172" s="102">
        <v>10</v>
      </c>
      <c r="BF172" s="102">
        <v>10</v>
      </c>
      <c r="BG172" s="102">
        <v>20</v>
      </c>
      <c r="BH172" s="102">
        <v>6</v>
      </c>
      <c r="BI172" s="102">
        <v>5.2</v>
      </c>
      <c r="BJ172" s="102">
        <v>10.4</v>
      </c>
      <c r="BK172" s="102">
        <v>13</v>
      </c>
      <c r="BL172" s="102">
        <v>12</v>
      </c>
      <c r="BM172" s="102">
        <v>25</v>
      </c>
      <c r="BN172" s="102">
        <v>30</v>
      </c>
      <c r="BO172" s="102">
        <v>11</v>
      </c>
      <c r="BP172" s="102">
        <v>11</v>
      </c>
      <c r="BQ172" s="102">
        <v>16</v>
      </c>
      <c r="BR172" s="102">
        <v>16</v>
      </c>
      <c r="BS172" s="102">
        <v>32</v>
      </c>
      <c r="BT172" s="102">
        <v>48</v>
      </c>
      <c r="BU172" s="102">
        <v>16</v>
      </c>
      <c r="BV172" s="102">
        <v>16</v>
      </c>
      <c r="BW172" s="102">
        <v>20</v>
      </c>
      <c r="BX172" s="102">
        <v>20</v>
      </c>
      <c r="BY172" s="102">
        <v>40</v>
      </c>
      <c r="BZ172" s="102">
        <v>60</v>
      </c>
      <c r="CA172" s="102">
        <v>20</v>
      </c>
      <c r="CB172" s="102">
        <v>20</v>
      </c>
      <c r="CC172" s="102">
        <v>16</v>
      </c>
      <c r="CD172" s="102">
        <v>16</v>
      </c>
      <c r="CE172" s="102">
        <v>32</v>
      </c>
      <c r="CF172" s="102">
        <v>48</v>
      </c>
      <c r="CG172" s="102">
        <v>16</v>
      </c>
      <c r="CH172" s="102">
        <v>16</v>
      </c>
      <c r="CI172" s="99">
        <v>265.8</v>
      </c>
      <c r="CJ172" s="99">
        <v>9.492857142857144</v>
      </c>
      <c r="CK172" s="103">
        <f t="shared" si="2"/>
        <v>123</v>
      </c>
    </row>
    <row r="173" spans="3:89" ht="5.25">
      <c r="C173" s="103">
        <v>165</v>
      </c>
      <c r="D173" s="113" t="s">
        <v>93</v>
      </c>
      <c r="E173" s="102">
        <v>16</v>
      </c>
      <c r="F173" s="102">
        <v>15</v>
      </c>
      <c r="G173" s="102">
        <v>14</v>
      </c>
      <c r="H173" s="102">
        <v>30</v>
      </c>
      <c r="I173" s="102">
        <v>30</v>
      </c>
      <c r="J173" s="102">
        <v>12</v>
      </c>
      <c r="K173" s="102">
        <v>60</v>
      </c>
      <c r="L173" s="102">
        <v>17</v>
      </c>
      <c r="M173" s="102">
        <v>17</v>
      </c>
      <c r="N173" s="102">
        <v>17</v>
      </c>
      <c r="O173" s="102">
        <v>34</v>
      </c>
      <c r="P173" s="102">
        <v>31.5</v>
      </c>
      <c r="Q173" s="102">
        <v>13.1</v>
      </c>
      <c r="R173" s="102">
        <v>39.3</v>
      </c>
      <c r="S173" s="102">
        <v>14</v>
      </c>
      <c r="T173" s="102">
        <v>2.5</v>
      </c>
      <c r="U173" s="102">
        <v>2.5</v>
      </c>
      <c r="V173" s="102">
        <v>12.666666666666666</v>
      </c>
      <c r="W173" s="102">
        <v>30</v>
      </c>
      <c r="X173" s="102">
        <v>8.533333333333333</v>
      </c>
      <c r="Y173" s="102">
        <v>17.066666666666666</v>
      </c>
      <c r="Z173" s="102">
        <v>17</v>
      </c>
      <c r="AA173" s="102">
        <v>15</v>
      </c>
      <c r="AB173" s="102">
        <v>32</v>
      </c>
      <c r="AC173" s="102">
        <v>39</v>
      </c>
      <c r="AD173" s="102">
        <v>14.2</v>
      </c>
      <c r="AE173" s="102">
        <v>28.4</v>
      </c>
      <c r="AF173" s="102">
        <v>17</v>
      </c>
      <c r="AG173" s="102">
        <v>17</v>
      </c>
      <c r="AH173" s="102">
        <v>34</v>
      </c>
      <c r="AI173" s="102">
        <v>33</v>
      </c>
      <c r="AJ173" s="102">
        <v>13.4</v>
      </c>
      <c r="AK173" s="102">
        <v>13.4</v>
      </c>
      <c r="AL173" s="102">
        <v>19</v>
      </c>
      <c r="AM173" s="102">
        <v>20</v>
      </c>
      <c r="AN173" s="102">
        <v>39</v>
      </c>
      <c r="AO173" s="102">
        <v>39</v>
      </c>
      <c r="AP173" s="102">
        <v>15.6</v>
      </c>
      <c r="AQ173" s="102">
        <v>46.8</v>
      </c>
      <c r="AR173" s="102">
        <v>13</v>
      </c>
      <c r="AS173" s="102">
        <v>8</v>
      </c>
      <c r="AT173" s="102">
        <v>10</v>
      </c>
      <c r="AU173" s="102">
        <v>20.666666666666668</v>
      </c>
      <c r="AV173" s="102">
        <v>17</v>
      </c>
      <c r="AW173" s="102">
        <v>8</v>
      </c>
      <c r="AX173" s="102">
        <v>32</v>
      </c>
      <c r="AY173" s="102">
        <v>16</v>
      </c>
      <c r="AZ173" s="102">
        <v>16</v>
      </c>
      <c r="BA173" s="102">
        <v>32</v>
      </c>
      <c r="BB173" s="102">
        <v>33</v>
      </c>
      <c r="BC173" s="102">
        <v>13</v>
      </c>
      <c r="BD173" s="102">
        <v>26</v>
      </c>
      <c r="BE173" s="102">
        <v>11</v>
      </c>
      <c r="BF173" s="102">
        <v>10</v>
      </c>
      <c r="BG173" s="102">
        <v>21</v>
      </c>
      <c r="BH173" s="102">
        <v>15</v>
      </c>
      <c r="BI173" s="102">
        <v>7.2</v>
      </c>
      <c r="BJ173" s="102">
        <v>14.4</v>
      </c>
      <c r="BK173" s="102">
        <v>14</v>
      </c>
      <c r="BL173" s="102">
        <v>13</v>
      </c>
      <c r="BM173" s="102">
        <v>27</v>
      </c>
      <c r="BN173" s="102">
        <v>36</v>
      </c>
      <c r="BO173" s="102">
        <v>12.6</v>
      </c>
      <c r="BP173" s="102">
        <v>12.6</v>
      </c>
      <c r="BQ173" s="102">
        <v>19</v>
      </c>
      <c r="BR173" s="102">
        <v>19</v>
      </c>
      <c r="BS173" s="102">
        <v>38</v>
      </c>
      <c r="BT173" s="102">
        <v>57</v>
      </c>
      <c r="BU173" s="102">
        <v>19</v>
      </c>
      <c r="BV173" s="102">
        <v>19</v>
      </c>
      <c r="BW173" s="102">
        <v>20</v>
      </c>
      <c r="BX173" s="102">
        <v>20</v>
      </c>
      <c r="BY173" s="102">
        <v>40</v>
      </c>
      <c r="BZ173" s="102">
        <v>60</v>
      </c>
      <c r="CA173" s="102">
        <v>20</v>
      </c>
      <c r="CB173" s="102">
        <v>20</v>
      </c>
      <c r="CC173" s="102">
        <v>18</v>
      </c>
      <c r="CD173" s="102">
        <v>16</v>
      </c>
      <c r="CE173" s="102">
        <v>34</v>
      </c>
      <c r="CF173" s="102">
        <v>51</v>
      </c>
      <c r="CG173" s="102">
        <v>17</v>
      </c>
      <c r="CH173" s="102">
        <v>17</v>
      </c>
      <c r="CI173" s="99">
        <v>345.9666666666667</v>
      </c>
      <c r="CJ173" s="99">
        <v>12.355952380952383</v>
      </c>
      <c r="CK173" s="103">
        <f t="shared" si="2"/>
        <v>46</v>
      </c>
    </row>
    <row r="174" spans="3:89" ht="5.25">
      <c r="C174" s="103">
        <v>166</v>
      </c>
      <c r="D174" s="113" t="s">
        <v>216</v>
      </c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99"/>
      <c r="CJ174" s="99">
        <v>0</v>
      </c>
      <c r="CK174" s="103">
        <f t="shared" si="2"/>
        <v>165</v>
      </c>
    </row>
    <row r="175" spans="3:89" ht="5.25">
      <c r="C175" s="103">
        <v>167</v>
      </c>
      <c r="D175" s="113" t="s">
        <v>183</v>
      </c>
      <c r="E175" s="102">
        <v>14</v>
      </c>
      <c r="F175" s="102">
        <v>10</v>
      </c>
      <c r="G175" s="102">
        <v>10</v>
      </c>
      <c r="H175" s="102">
        <v>22.666666666666668</v>
      </c>
      <c r="I175" s="102">
        <v>21</v>
      </c>
      <c r="J175" s="102">
        <v>8.733333333333334</v>
      </c>
      <c r="K175" s="102">
        <v>43.66666666666667</v>
      </c>
      <c r="L175" s="102">
        <v>8</v>
      </c>
      <c r="M175" s="102">
        <v>6</v>
      </c>
      <c r="N175" s="102">
        <v>6</v>
      </c>
      <c r="O175" s="102">
        <v>13.333333333333334</v>
      </c>
      <c r="P175" s="102">
        <v>3</v>
      </c>
      <c r="Q175" s="102">
        <v>3.266666666666667</v>
      </c>
      <c r="R175" s="102">
        <v>9.8</v>
      </c>
      <c r="S175" s="102">
        <v>13</v>
      </c>
      <c r="T175" s="102">
        <v>2.5</v>
      </c>
      <c r="U175" s="102">
        <v>1.5</v>
      </c>
      <c r="V175" s="102">
        <v>11.333333333333334</v>
      </c>
      <c r="W175" s="102">
        <v>24</v>
      </c>
      <c r="X175" s="102">
        <v>7.066666666666667</v>
      </c>
      <c r="Y175" s="102">
        <v>14.133333333333335</v>
      </c>
      <c r="Z175" s="102">
        <v>14</v>
      </c>
      <c r="AA175" s="102">
        <v>10</v>
      </c>
      <c r="AB175" s="102">
        <v>24</v>
      </c>
      <c r="AC175" s="102">
        <v>22.5</v>
      </c>
      <c r="AD175" s="102">
        <v>9.3</v>
      </c>
      <c r="AE175" s="102">
        <v>18.6</v>
      </c>
      <c r="AF175" s="102">
        <v>17</v>
      </c>
      <c r="AG175" s="102">
        <v>17</v>
      </c>
      <c r="AH175" s="102">
        <v>34</v>
      </c>
      <c r="AI175" s="102">
        <v>18</v>
      </c>
      <c r="AJ175" s="102">
        <v>10.4</v>
      </c>
      <c r="AK175" s="102">
        <v>10.4</v>
      </c>
      <c r="AL175" s="102">
        <v>16</v>
      </c>
      <c r="AM175" s="102">
        <v>15</v>
      </c>
      <c r="AN175" s="102">
        <v>31</v>
      </c>
      <c r="AO175" s="102">
        <v>21</v>
      </c>
      <c r="AP175" s="102">
        <v>10.4</v>
      </c>
      <c r="AQ175" s="102">
        <v>31.200000000000003</v>
      </c>
      <c r="AR175" s="102">
        <v>12</v>
      </c>
      <c r="AS175" s="102">
        <v>10</v>
      </c>
      <c r="AT175" s="102">
        <v>12</v>
      </c>
      <c r="AU175" s="102">
        <v>22.666666666666668</v>
      </c>
      <c r="AV175" s="102">
        <v>27</v>
      </c>
      <c r="AW175" s="102">
        <v>9.933333333333334</v>
      </c>
      <c r="AX175" s="102">
        <v>39.733333333333334</v>
      </c>
      <c r="AY175" s="102">
        <v>12</v>
      </c>
      <c r="AZ175" s="102">
        <v>11</v>
      </c>
      <c r="BA175" s="102">
        <v>23</v>
      </c>
      <c r="BB175" s="102">
        <v>21</v>
      </c>
      <c r="BC175" s="102">
        <v>8.8</v>
      </c>
      <c r="BD175" s="102">
        <v>17.6</v>
      </c>
      <c r="BE175" s="102">
        <v>10</v>
      </c>
      <c r="BF175" s="102">
        <v>10</v>
      </c>
      <c r="BG175" s="102">
        <v>20</v>
      </c>
      <c r="BH175" s="102">
        <v>9</v>
      </c>
      <c r="BI175" s="102">
        <v>5.8</v>
      </c>
      <c r="BJ175" s="102">
        <v>11.6</v>
      </c>
      <c r="BK175" s="102">
        <v>14</v>
      </c>
      <c r="BL175" s="102">
        <v>13</v>
      </c>
      <c r="BM175" s="102">
        <v>27</v>
      </c>
      <c r="BN175" s="102">
        <v>9</v>
      </c>
      <c r="BO175" s="102">
        <v>7.2</v>
      </c>
      <c r="BP175" s="102">
        <v>7.2</v>
      </c>
      <c r="BQ175" s="102">
        <v>15</v>
      </c>
      <c r="BR175" s="102">
        <v>15</v>
      </c>
      <c r="BS175" s="102">
        <v>30</v>
      </c>
      <c r="BT175" s="102">
        <v>45</v>
      </c>
      <c r="BU175" s="102">
        <v>15</v>
      </c>
      <c r="BV175" s="102">
        <v>15</v>
      </c>
      <c r="BW175" s="102">
        <v>20</v>
      </c>
      <c r="BX175" s="102">
        <v>14</v>
      </c>
      <c r="BY175" s="102">
        <v>34</v>
      </c>
      <c r="BZ175" s="102">
        <v>51</v>
      </c>
      <c r="CA175" s="102">
        <v>17</v>
      </c>
      <c r="CB175" s="102">
        <v>17</v>
      </c>
      <c r="CC175" s="102">
        <v>18</v>
      </c>
      <c r="CD175" s="102">
        <v>17</v>
      </c>
      <c r="CE175" s="102">
        <v>35</v>
      </c>
      <c r="CF175" s="102">
        <v>51</v>
      </c>
      <c r="CG175" s="102">
        <v>17.2</v>
      </c>
      <c r="CH175" s="102">
        <v>17.2</v>
      </c>
      <c r="CI175" s="99">
        <v>253.13333333333333</v>
      </c>
      <c r="CJ175" s="99">
        <v>9.04047619047619</v>
      </c>
      <c r="CK175" s="103">
        <f t="shared" si="2"/>
        <v>136</v>
      </c>
    </row>
    <row r="176" spans="3:89" ht="5.25">
      <c r="C176" s="103">
        <v>168</v>
      </c>
      <c r="D176" s="113" t="s">
        <v>161</v>
      </c>
      <c r="E176" s="102">
        <v>10</v>
      </c>
      <c r="F176" s="102">
        <v>9</v>
      </c>
      <c r="G176" s="102">
        <v>8.5</v>
      </c>
      <c r="H176" s="102">
        <v>18.333333333333332</v>
      </c>
      <c r="I176" s="102">
        <v>28.5</v>
      </c>
      <c r="J176" s="102">
        <v>9.366666666666665</v>
      </c>
      <c r="K176" s="102">
        <v>46.83333333333333</v>
      </c>
      <c r="L176" s="102">
        <v>10</v>
      </c>
      <c r="M176" s="102">
        <v>8</v>
      </c>
      <c r="N176" s="102">
        <v>10</v>
      </c>
      <c r="O176" s="102">
        <v>18.666666666666668</v>
      </c>
      <c r="P176" s="102">
        <v>22.5</v>
      </c>
      <c r="Q176" s="102">
        <v>8.233333333333334</v>
      </c>
      <c r="R176" s="102">
        <v>24.700000000000003</v>
      </c>
      <c r="S176" s="102">
        <v>12</v>
      </c>
      <c r="T176" s="102"/>
      <c r="U176" s="102"/>
      <c r="V176" s="102">
        <v>8</v>
      </c>
      <c r="W176" s="102">
        <v>6</v>
      </c>
      <c r="X176" s="102">
        <v>2.8</v>
      </c>
      <c r="Y176" s="102">
        <v>5.6</v>
      </c>
      <c r="Z176" s="102">
        <v>16</v>
      </c>
      <c r="AA176" s="102">
        <v>10</v>
      </c>
      <c r="AB176" s="102">
        <v>26</v>
      </c>
      <c r="AC176" s="102">
        <v>42</v>
      </c>
      <c r="AD176" s="102">
        <v>13.6</v>
      </c>
      <c r="AE176" s="102">
        <v>27.2</v>
      </c>
      <c r="AF176" s="102">
        <v>13</v>
      </c>
      <c r="AG176" s="102">
        <v>13</v>
      </c>
      <c r="AH176" s="102">
        <v>26</v>
      </c>
      <c r="AI176" s="102">
        <v>30</v>
      </c>
      <c r="AJ176" s="102">
        <v>11.2</v>
      </c>
      <c r="AK176" s="102">
        <v>11.2</v>
      </c>
      <c r="AL176" s="102">
        <v>12</v>
      </c>
      <c r="AM176" s="102">
        <v>13</v>
      </c>
      <c r="AN176" s="102">
        <v>25</v>
      </c>
      <c r="AO176" s="102">
        <v>15</v>
      </c>
      <c r="AP176" s="102">
        <v>8</v>
      </c>
      <c r="AQ176" s="102">
        <v>24</v>
      </c>
      <c r="AR176" s="102">
        <v>16</v>
      </c>
      <c r="AS176" s="102">
        <v>14</v>
      </c>
      <c r="AT176" s="102">
        <v>15</v>
      </c>
      <c r="AU176" s="102">
        <v>30</v>
      </c>
      <c r="AV176" s="102">
        <v>20</v>
      </c>
      <c r="AW176" s="102">
        <v>10</v>
      </c>
      <c r="AX176" s="102">
        <v>40</v>
      </c>
      <c r="AY176" s="102">
        <v>15</v>
      </c>
      <c r="AZ176" s="102">
        <v>13</v>
      </c>
      <c r="BA176" s="102">
        <v>28</v>
      </c>
      <c r="BB176" s="102">
        <v>24</v>
      </c>
      <c r="BC176" s="102">
        <v>10.4</v>
      </c>
      <c r="BD176" s="102">
        <v>20.8</v>
      </c>
      <c r="BE176" s="102">
        <v>11</v>
      </c>
      <c r="BF176" s="102">
        <v>10</v>
      </c>
      <c r="BG176" s="102">
        <v>21</v>
      </c>
      <c r="BH176" s="102">
        <v>15</v>
      </c>
      <c r="BI176" s="102">
        <v>7.2</v>
      </c>
      <c r="BJ176" s="102">
        <v>14.4</v>
      </c>
      <c r="BK176" s="102">
        <v>15</v>
      </c>
      <c r="BL176" s="102">
        <v>14</v>
      </c>
      <c r="BM176" s="102">
        <v>29</v>
      </c>
      <c r="BN176" s="102">
        <v>15</v>
      </c>
      <c r="BO176" s="102">
        <v>8.8</v>
      </c>
      <c r="BP176" s="102">
        <v>8.8</v>
      </c>
      <c r="BQ176" s="102">
        <v>15</v>
      </c>
      <c r="BR176" s="102">
        <v>15</v>
      </c>
      <c r="BS176" s="102">
        <v>30</v>
      </c>
      <c r="BT176" s="102">
        <v>45</v>
      </c>
      <c r="BU176" s="102">
        <v>15</v>
      </c>
      <c r="BV176" s="102">
        <v>15</v>
      </c>
      <c r="BW176" s="102">
        <v>18</v>
      </c>
      <c r="BX176" s="102">
        <v>20</v>
      </c>
      <c r="BY176" s="102">
        <v>38</v>
      </c>
      <c r="BZ176" s="102">
        <v>57</v>
      </c>
      <c r="CA176" s="102">
        <v>19</v>
      </c>
      <c r="CB176" s="102">
        <v>19</v>
      </c>
      <c r="CC176" s="102">
        <v>18</v>
      </c>
      <c r="CD176" s="102">
        <v>18</v>
      </c>
      <c r="CE176" s="102">
        <v>36</v>
      </c>
      <c r="CF176" s="102">
        <v>54</v>
      </c>
      <c r="CG176" s="102">
        <v>18</v>
      </c>
      <c r="CH176" s="102">
        <v>18</v>
      </c>
      <c r="CI176" s="99">
        <v>275.5333333333333</v>
      </c>
      <c r="CJ176" s="99">
        <v>9.84047619047619</v>
      </c>
      <c r="CK176" s="103">
        <f t="shared" si="2"/>
        <v>113</v>
      </c>
    </row>
    <row r="177" spans="3:89" ht="5.25">
      <c r="C177" s="103">
        <v>169</v>
      </c>
      <c r="D177" s="113" t="s">
        <v>165</v>
      </c>
      <c r="E177" s="102">
        <v>16</v>
      </c>
      <c r="F177" s="102">
        <v>11.5</v>
      </c>
      <c r="G177" s="102">
        <v>11.5</v>
      </c>
      <c r="H177" s="102">
        <v>26</v>
      </c>
      <c r="I177" s="102">
        <v>34.5</v>
      </c>
      <c r="J177" s="102">
        <v>12.1</v>
      </c>
      <c r="K177" s="102">
        <v>60.5</v>
      </c>
      <c r="L177" s="102">
        <v>10</v>
      </c>
      <c r="M177" s="102">
        <v>10</v>
      </c>
      <c r="N177" s="102">
        <v>10</v>
      </c>
      <c r="O177" s="102">
        <v>20</v>
      </c>
      <c r="P177" s="102">
        <v>13.5</v>
      </c>
      <c r="Q177" s="102">
        <v>6.7</v>
      </c>
      <c r="R177" s="102">
        <v>20.1</v>
      </c>
      <c r="S177" s="102">
        <v>13</v>
      </c>
      <c r="T177" s="102">
        <v>4</v>
      </c>
      <c r="U177" s="102">
        <v>4</v>
      </c>
      <c r="V177" s="102">
        <v>14</v>
      </c>
      <c r="W177" s="102">
        <v>18</v>
      </c>
      <c r="X177" s="102">
        <v>6.4</v>
      </c>
      <c r="Y177" s="102">
        <v>12.8</v>
      </c>
      <c r="Z177" s="102">
        <v>13</v>
      </c>
      <c r="AA177" s="102">
        <v>14</v>
      </c>
      <c r="AB177" s="102">
        <v>27</v>
      </c>
      <c r="AC177" s="102">
        <v>12</v>
      </c>
      <c r="AD177" s="102">
        <v>7.8</v>
      </c>
      <c r="AE177" s="102">
        <v>15.6</v>
      </c>
      <c r="AF177" s="102">
        <v>16</v>
      </c>
      <c r="AG177" s="102">
        <v>16</v>
      </c>
      <c r="AH177" s="102">
        <v>32</v>
      </c>
      <c r="AI177" s="102">
        <v>6</v>
      </c>
      <c r="AJ177" s="102">
        <v>7.6</v>
      </c>
      <c r="AK177" s="102">
        <v>7.6</v>
      </c>
      <c r="AL177" s="102">
        <v>18</v>
      </c>
      <c r="AM177" s="102">
        <v>17</v>
      </c>
      <c r="AN177" s="102">
        <v>35</v>
      </c>
      <c r="AO177" s="102">
        <v>3</v>
      </c>
      <c r="AP177" s="102">
        <v>7.6</v>
      </c>
      <c r="AQ177" s="102">
        <v>22.799999999999997</v>
      </c>
      <c r="AR177" s="102">
        <v>14</v>
      </c>
      <c r="AS177" s="102">
        <v>10</v>
      </c>
      <c r="AT177" s="102">
        <v>12</v>
      </c>
      <c r="AU177" s="102">
        <v>24</v>
      </c>
      <c r="AV177" s="102">
        <v>21</v>
      </c>
      <c r="AW177" s="102">
        <v>9</v>
      </c>
      <c r="AX177" s="102">
        <v>36</v>
      </c>
      <c r="AY177" s="102">
        <v>10</v>
      </c>
      <c r="AZ177" s="102">
        <v>10</v>
      </c>
      <c r="BA177" s="102">
        <v>20</v>
      </c>
      <c r="BB177" s="102">
        <v>21</v>
      </c>
      <c r="BC177" s="102">
        <v>8.2</v>
      </c>
      <c r="BD177" s="102">
        <v>16.4</v>
      </c>
      <c r="BE177" s="102">
        <v>11</v>
      </c>
      <c r="BF177" s="102">
        <v>10</v>
      </c>
      <c r="BG177" s="102">
        <v>21</v>
      </c>
      <c r="BH177" s="102">
        <v>24</v>
      </c>
      <c r="BI177" s="102">
        <v>9</v>
      </c>
      <c r="BJ177" s="102">
        <v>18</v>
      </c>
      <c r="BK177" s="102">
        <v>16</v>
      </c>
      <c r="BL177" s="102">
        <v>16</v>
      </c>
      <c r="BM177" s="102">
        <v>32</v>
      </c>
      <c r="BN177" s="102">
        <v>18</v>
      </c>
      <c r="BO177" s="102">
        <v>10</v>
      </c>
      <c r="BP177" s="102">
        <v>10</v>
      </c>
      <c r="BQ177" s="102">
        <v>17</v>
      </c>
      <c r="BR177" s="102">
        <v>17</v>
      </c>
      <c r="BS177" s="102">
        <v>34</v>
      </c>
      <c r="BT177" s="102">
        <v>51</v>
      </c>
      <c r="BU177" s="102">
        <v>17</v>
      </c>
      <c r="BV177" s="102">
        <v>17</v>
      </c>
      <c r="BW177" s="102">
        <v>17</v>
      </c>
      <c r="BX177" s="102">
        <v>17</v>
      </c>
      <c r="BY177" s="102">
        <v>34</v>
      </c>
      <c r="BZ177" s="102">
        <v>51</v>
      </c>
      <c r="CA177" s="102">
        <v>17</v>
      </c>
      <c r="CB177" s="102">
        <v>17</v>
      </c>
      <c r="CC177" s="102">
        <v>16</v>
      </c>
      <c r="CD177" s="102">
        <v>16</v>
      </c>
      <c r="CE177" s="102">
        <v>32</v>
      </c>
      <c r="CF177" s="102">
        <v>48</v>
      </c>
      <c r="CG177" s="102">
        <v>16</v>
      </c>
      <c r="CH177" s="102">
        <v>16</v>
      </c>
      <c r="CI177" s="99">
        <v>269.79999999999995</v>
      </c>
      <c r="CJ177" s="99">
        <v>9.635714285714284</v>
      </c>
      <c r="CK177" s="103">
        <f t="shared" si="2"/>
        <v>118</v>
      </c>
    </row>
    <row r="178" spans="4:86" ht="5.25"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</row>
    <row r="179" spans="4:86" ht="5.25"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</row>
    <row r="180" spans="4:86" ht="5.25"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</row>
    <row r="181" spans="4:86" ht="5.25"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</row>
    <row r="182" spans="4:86" ht="5.25"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</row>
    <row r="183" spans="4:86" ht="5.25"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</row>
    <row r="184" spans="4:86" ht="5.25"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</row>
    <row r="185" spans="4:86" ht="5.25"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</row>
    <row r="186" spans="4:86" ht="5.25"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</row>
    <row r="187" spans="4:86" ht="5.25"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</row>
    <row r="188" spans="4:86" ht="5.25"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</row>
    <row r="189" spans="4:86" ht="5.25"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</row>
    <row r="190" spans="4:86" ht="5.25"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</row>
    <row r="191" spans="4:86" ht="5.25"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</row>
    <row r="192" spans="4:86" ht="5.25"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</row>
    <row r="193" spans="4:86" ht="5.25"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</row>
    <row r="194" spans="4:86" ht="5.25"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</row>
    <row r="195" spans="4:86" ht="5.25"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</row>
    <row r="196" spans="4:86" ht="5.25"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</row>
    <row r="197" spans="4:86" ht="5.25"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</row>
    <row r="198" spans="4:86" ht="5.25"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</row>
    <row r="199" spans="4:86" ht="5.25"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</row>
    <row r="200" spans="4:86" ht="5.25"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</row>
    <row r="201" spans="4:86" ht="5.25"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</row>
    <row r="202" spans="4:86" ht="5.25"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</row>
    <row r="203" spans="4:86" ht="5.25"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</row>
    <row r="204" spans="4:86" ht="5.25"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</row>
    <row r="205" spans="4:86" ht="5.25"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  <c r="CH205" s="105"/>
    </row>
  </sheetData>
  <sheetProtection password="D290" sheet="1" objects="1" scenarios="1" selectLockedCells="1" selectUnlockedCells="1"/>
  <mergeCells count="99">
    <mergeCell ref="CJ7:CJ8"/>
    <mergeCell ref="CD7:CD8"/>
    <mergeCell ref="CE7:CE8"/>
    <mergeCell ref="CF7:CF8"/>
    <mergeCell ref="CG7:CG8"/>
    <mergeCell ref="CH7:CH8"/>
    <mergeCell ref="CI7:CI8"/>
    <mergeCell ref="BX7:BX8"/>
    <mergeCell ref="BY7:BY8"/>
    <mergeCell ref="BZ7:BZ8"/>
    <mergeCell ref="CA7:CA8"/>
    <mergeCell ref="CB7:CB8"/>
    <mergeCell ref="CC7:CC8"/>
    <mergeCell ref="BR7:BR8"/>
    <mergeCell ref="BS7:BS8"/>
    <mergeCell ref="BT7:BT8"/>
    <mergeCell ref="BU7:BU8"/>
    <mergeCell ref="BV7:BV8"/>
    <mergeCell ref="BW7:BW8"/>
    <mergeCell ref="BL7:BL8"/>
    <mergeCell ref="BM7:BM8"/>
    <mergeCell ref="BN7:BN8"/>
    <mergeCell ref="BO7:BO8"/>
    <mergeCell ref="BP7:BP8"/>
    <mergeCell ref="BQ7:BQ8"/>
    <mergeCell ref="BF7:BF8"/>
    <mergeCell ref="BG7:BG8"/>
    <mergeCell ref="BH7:BH8"/>
    <mergeCell ref="BI7:BI8"/>
    <mergeCell ref="BJ7:BJ8"/>
    <mergeCell ref="BK7:BK8"/>
    <mergeCell ref="AZ7:AZ8"/>
    <mergeCell ref="BA7:BA8"/>
    <mergeCell ref="BB7:BB8"/>
    <mergeCell ref="BC7:BC8"/>
    <mergeCell ref="BD7:BD8"/>
    <mergeCell ref="BE7:BE8"/>
    <mergeCell ref="AT7:AT8"/>
    <mergeCell ref="AU7:AU8"/>
    <mergeCell ref="AV7:AV8"/>
    <mergeCell ref="AW7:AW8"/>
    <mergeCell ref="AX7:AX8"/>
    <mergeCell ref="AY7:AY8"/>
    <mergeCell ref="AN7:AN8"/>
    <mergeCell ref="AO7:AO8"/>
    <mergeCell ref="AP7:AP8"/>
    <mergeCell ref="AQ7:AQ8"/>
    <mergeCell ref="AR7:AR8"/>
    <mergeCell ref="AS7:AS8"/>
    <mergeCell ref="AH7:AH8"/>
    <mergeCell ref="AI7:AI8"/>
    <mergeCell ref="AJ7:AJ8"/>
    <mergeCell ref="AK7:AK8"/>
    <mergeCell ref="AL7:AL8"/>
    <mergeCell ref="AM7:AM8"/>
    <mergeCell ref="AB7:AB8"/>
    <mergeCell ref="AC7:AC8"/>
    <mergeCell ref="AD7:AD8"/>
    <mergeCell ref="AE7:AE8"/>
    <mergeCell ref="AF7:AF8"/>
    <mergeCell ref="AG7:AG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BW6:CB6"/>
    <mergeCell ref="CC6:CH6"/>
    <mergeCell ref="CI6:CJ6"/>
    <mergeCell ref="E7:E8"/>
    <mergeCell ref="F7:F8"/>
    <mergeCell ref="G7:G8"/>
    <mergeCell ref="H7:H8"/>
    <mergeCell ref="I7:I8"/>
    <mergeCell ref="J7:J8"/>
    <mergeCell ref="K7:K8"/>
    <mergeCell ref="AL6:AQ6"/>
    <mergeCell ref="AR6:AX6"/>
    <mergeCell ref="AY6:BD6"/>
    <mergeCell ref="BE6:BJ6"/>
    <mergeCell ref="BK6:BP6"/>
    <mergeCell ref="BQ6:BV6"/>
    <mergeCell ref="D5:D7"/>
    <mergeCell ref="E6:K6"/>
    <mergeCell ref="L6:R6"/>
    <mergeCell ref="S6:Y6"/>
    <mergeCell ref="Z6:AE6"/>
    <mergeCell ref="AF6:AK6"/>
    <mergeCell ref="L7:L8"/>
    <mergeCell ref="M7:M8"/>
    <mergeCell ref="N7:N8"/>
    <mergeCell ref="O7:O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AY172"/>
  <sheetViews>
    <sheetView showGridLines="0" rightToLeft="1" tabSelected="1" zoomScale="75" zoomScaleNormal="75" zoomScalePageLayoutView="0" workbookViewId="0" topLeftCell="A3">
      <selection activeCell="L5" sqref="L5"/>
    </sheetView>
  </sheetViews>
  <sheetFormatPr defaultColWidth="0" defaultRowHeight="15" zeroHeight="1"/>
  <cols>
    <col min="1" max="1" width="11.421875" style="128" customWidth="1"/>
    <col min="2" max="2" width="5.8515625" style="127" bestFit="1" customWidth="1"/>
    <col min="3" max="3" width="21.57421875" style="128" bestFit="1" customWidth="1"/>
    <col min="4" max="4" width="5.8515625" style="128" bestFit="1" customWidth="1"/>
    <col min="5" max="5" width="29.00390625" style="128" customWidth="1"/>
    <col min="6" max="6" width="7.57421875" style="128" bestFit="1" customWidth="1"/>
    <col min="7" max="7" width="22.8515625" style="128" bestFit="1" customWidth="1"/>
    <col min="8" max="8" width="7.57421875" style="128" bestFit="1" customWidth="1"/>
    <col min="9" max="9" width="29.00390625" style="128" customWidth="1"/>
    <col min="10" max="14" width="11.421875" style="128" customWidth="1"/>
    <col min="15" max="15" width="13.421875" style="128" bestFit="1" customWidth="1"/>
    <col min="16" max="16" width="3.421875" style="128" customWidth="1"/>
    <col min="17" max="17" width="7.421875" style="128" customWidth="1"/>
    <col min="18" max="22" width="8.00390625" style="128" customWidth="1"/>
    <col min="23" max="23" width="5.421875" style="128" customWidth="1"/>
    <col min="24" max="24" width="8.00390625" style="128" customWidth="1"/>
    <col min="25" max="25" width="0" style="128" hidden="1" customWidth="1"/>
    <col min="26" max="26" width="11.421875" style="128" customWidth="1"/>
    <col min="27" max="27" width="3.421875" style="128" customWidth="1"/>
    <col min="28" max="28" width="4.421875" style="128" customWidth="1"/>
    <col min="29" max="29" width="2.140625" style="128" customWidth="1"/>
    <col min="30" max="30" width="0.5625" style="128" customWidth="1"/>
    <col min="31" max="31" width="11.421875" style="128" customWidth="1"/>
    <col min="32" max="51" width="0" style="128" hidden="1" customWidth="1"/>
    <col min="52" max="16384" width="11.421875" style="128" hidden="1" customWidth="1"/>
  </cols>
  <sheetData>
    <row r="1" ht="18.75" hidden="1"/>
    <row r="2" ht="18.75" hidden="1"/>
    <row r="3" ht="18.75"/>
    <row r="4" spans="2:9" s="117" customFormat="1" ht="18.75">
      <c r="B4" s="114">
        <v>1</v>
      </c>
      <c r="C4" s="115" t="s">
        <v>141</v>
      </c>
      <c r="D4" s="114">
        <v>44</v>
      </c>
      <c r="E4" s="116" t="s">
        <v>57</v>
      </c>
      <c r="F4" s="114">
        <v>87</v>
      </c>
      <c r="G4" s="116" t="s">
        <v>108</v>
      </c>
      <c r="H4" s="114">
        <v>131</v>
      </c>
      <c r="I4" s="116" t="s">
        <v>90</v>
      </c>
    </row>
    <row r="5" spans="2:9" s="117" customFormat="1" ht="18.75">
      <c r="B5" s="114">
        <v>2</v>
      </c>
      <c r="C5" s="115" t="s">
        <v>65</v>
      </c>
      <c r="D5" s="114">
        <v>45</v>
      </c>
      <c r="E5" s="116" t="s">
        <v>76</v>
      </c>
      <c r="F5" s="114">
        <v>88</v>
      </c>
      <c r="G5" s="116" t="s">
        <v>53</v>
      </c>
      <c r="H5" s="114">
        <v>132</v>
      </c>
      <c r="I5" s="116" t="s">
        <v>203</v>
      </c>
    </row>
    <row r="6" spans="2:30" s="117" customFormat="1" ht="24.75">
      <c r="B6" s="114">
        <v>3</v>
      </c>
      <c r="C6" s="115" t="s">
        <v>99</v>
      </c>
      <c r="D6" s="114">
        <v>46</v>
      </c>
      <c r="E6" s="116" t="s">
        <v>123</v>
      </c>
      <c r="F6" s="114">
        <v>89</v>
      </c>
      <c r="G6" s="116" t="s">
        <v>157</v>
      </c>
      <c r="H6" s="114">
        <v>133</v>
      </c>
      <c r="I6" s="116" t="s">
        <v>124</v>
      </c>
      <c r="O6" s="1" t="s">
        <v>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2:30" s="117" customFormat="1" ht="24.75">
      <c r="B7" s="114">
        <v>4</v>
      </c>
      <c r="C7" s="115" t="s">
        <v>101</v>
      </c>
      <c r="D7" s="114">
        <v>47</v>
      </c>
      <c r="E7" s="116" t="s">
        <v>118</v>
      </c>
      <c r="F7" s="114">
        <v>90</v>
      </c>
      <c r="G7" s="116" t="s">
        <v>82</v>
      </c>
      <c r="H7" s="114">
        <v>134</v>
      </c>
      <c r="I7" s="116" t="s">
        <v>94</v>
      </c>
      <c r="O7" s="2" t="s">
        <v>1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s="117" customFormat="1" ht="24.75">
      <c r="B8" s="114">
        <v>5</v>
      </c>
      <c r="C8" s="115" t="s">
        <v>133</v>
      </c>
      <c r="D8" s="114">
        <v>48</v>
      </c>
      <c r="E8" s="116" t="s">
        <v>100</v>
      </c>
      <c r="F8" s="114">
        <v>91</v>
      </c>
      <c r="G8" s="116" t="s">
        <v>122</v>
      </c>
      <c r="H8" s="114">
        <v>135</v>
      </c>
      <c r="I8" s="116" t="s">
        <v>200</v>
      </c>
      <c r="O8" s="3" t="s">
        <v>2</v>
      </c>
      <c r="P8" s="4" t="s">
        <v>3</v>
      </c>
      <c r="Q8" s="4"/>
      <c r="R8" s="4"/>
      <c r="S8" s="4"/>
      <c r="T8" s="4"/>
      <c r="U8" s="5" t="s">
        <v>4</v>
      </c>
      <c r="V8" s="4" t="s">
        <v>5</v>
      </c>
      <c r="W8" s="4"/>
      <c r="X8" s="4"/>
      <c r="Y8" s="6"/>
      <c r="Z8" s="7" t="s">
        <v>236</v>
      </c>
      <c r="AA8" s="7"/>
      <c r="AB8" s="7"/>
      <c r="AC8" s="7"/>
      <c r="AD8" s="7"/>
    </row>
    <row r="9" spans="2:30" s="117" customFormat="1" ht="20.25">
      <c r="B9" s="114">
        <v>6</v>
      </c>
      <c r="C9" s="115" t="s">
        <v>84</v>
      </c>
      <c r="D9" s="114">
        <v>49</v>
      </c>
      <c r="E9" s="116" t="s">
        <v>130</v>
      </c>
      <c r="F9" s="114">
        <v>92</v>
      </c>
      <c r="G9" s="116" t="s">
        <v>193</v>
      </c>
      <c r="H9" s="114">
        <v>136</v>
      </c>
      <c r="I9" s="116" t="s">
        <v>210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2:30" s="117" customFormat="1" ht="23.25">
      <c r="B10" s="114">
        <v>7</v>
      </c>
      <c r="C10" s="115" t="s">
        <v>172</v>
      </c>
      <c r="D10" s="114">
        <v>50</v>
      </c>
      <c r="E10" s="116" t="s">
        <v>103</v>
      </c>
      <c r="F10" s="114">
        <v>93</v>
      </c>
      <c r="G10" s="116" t="s">
        <v>148</v>
      </c>
      <c r="H10" s="114">
        <v>137</v>
      </c>
      <c r="I10" s="116" t="s">
        <v>143</v>
      </c>
      <c r="O10" s="9" t="s">
        <v>6</v>
      </c>
      <c r="P10" s="9"/>
      <c r="Q10" s="9"/>
      <c r="R10" s="9"/>
      <c r="S10" s="9"/>
      <c r="T10" s="9"/>
      <c r="U10" s="9"/>
      <c r="V10" s="9"/>
      <c r="W10" s="10" t="s">
        <v>7</v>
      </c>
      <c r="X10" s="10"/>
      <c r="Y10" s="11" t="s">
        <v>7</v>
      </c>
      <c r="Z10" s="11"/>
      <c r="AA10" s="10"/>
      <c r="AB10" s="10"/>
      <c r="AC10" s="11"/>
      <c r="AD10" s="11"/>
    </row>
    <row r="11" spans="2:30" s="117" customFormat="1" ht="36.75">
      <c r="B11" s="114">
        <v>8</v>
      </c>
      <c r="C11" s="115" t="s">
        <v>174</v>
      </c>
      <c r="D11" s="114">
        <v>51</v>
      </c>
      <c r="E11" s="116" t="s">
        <v>173</v>
      </c>
      <c r="F11" s="114">
        <v>94</v>
      </c>
      <c r="G11" s="116" t="s">
        <v>119</v>
      </c>
      <c r="H11" s="114">
        <v>138</v>
      </c>
      <c r="I11" s="116" t="s">
        <v>107</v>
      </c>
      <c r="J11" s="118" t="s">
        <v>234</v>
      </c>
      <c r="K11" s="119"/>
      <c r="L11" s="129"/>
      <c r="O11" s="12" t="s">
        <v>8</v>
      </c>
      <c r="P11" s="12"/>
      <c r="Q11" s="12"/>
      <c r="R11" s="13" t="e">
        <f>VLOOKUP($L$11,restt!$C$9:$CJ$522,2,0)</f>
        <v>#N/A</v>
      </c>
      <c r="S11" s="13"/>
      <c r="T11" s="13"/>
      <c r="U11" s="13"/>
      <c r="V11" s="13"/>
      <c r="W11" s="14"/>
      <c r="X11" s="14"/>
      <c r="Y11" s="14"/>
      <c r="Z11" s="14"/>
      <c r="AA11" s="15"/>
      <c r="AB11" s="16"/>
      <c r="AC11" s="16"/>
      <c r="AD11" s="16"/>
    </row>
    <row r="12" spans="2:51" s="117" customFormat="1" ht="24.75">
      <c r="B12" s="114">
        <v>9</v>
      </c>
      <c r="C12" s="115" t="s">
        <v>112</v>
      </c>
      <c r="D12" s="114">
        <v>52</v>
      </c>
      <c r="E12" s="116" t="s">
        <v>163</v>
      </c>
      <c r="F12" s="114">
        <v>95</v>
      </c>
      <c r="G12" s="116" t="s">
        <v>59</v>
      </c>
      <c r="H12" s="114">
        <v>139</v>
      </c>
      <c r="I12" s="116" t="s">
        <v>201</v>
      </c>
      <c r="J12" s="118"/>
      <c r="K12" s="119"/>
      <c r="L12" s="129"/>
      <c r="O12" s="12"/>
      <c r="P12" s="12"/>
      <c r="Q12" s="12"/>
      <c r="R12" s="17"/>
      <c r="S12" s="17"/>
      <c r="T12" s="17"/>
      <c r="U12" s="18"/>
      <c r="V12" s="18"/>
      <c r="W12" s="18"/>
      <c r="X12" s="18"/>
      <c r="Y12" s="18"/>
      <c r="Z12" s="18"/>
      <c r="AA12" s="18"/>
      <c r="AB12" s="19"/>
      <c r="AC12" s="19"/>
      <c r="AD12" s="20">
        <v>75</v>
      </c>
      <c r="AY12" s="117">
        <v>12</v>
      </c>
    </row>
    <row r="13" spans="2:30" s="117" customFormat="1" ht="24.75">
      <c r="B13" s="114">
        <v>10</v>
      </c>
      <c r="C13" s="115" t="s">
        <v>64</v>
      </c>
      <c r="D13" s="114">
        <v>53</v>
      </c>
      <c r="E13" s="116" t="s">
        <v>192</v>
      </c>
      <c r="F13" s="114">
        <v>96</v>
      </c>
      <c r="G13" s="116" t="s">
        <v>80</v>
      </c>
      <c r="H13" s="114">
        <v>140</v>
      </c>
      <c r="I13" s="116" t="s">
        <v>176</v>
      </c>
      <c r="O13" s="21"/>
      <c r="P13" s="22"/>
      <c r="Q13" s="23"/>
      <c r="R13" s="23"/>
      <c r="S13" s="23"/>
      <c r="T13" s="24"/>
      <c r="U13" s="6"/>
      <c r="V13" s="26"/>
      <c r="W13" s="26"/>
      <c r="X13" s="26"/>
      <c r="Y13" s="26"/>
      <c r="Z13" s="95"/>
      <c r="AA13" s="95"/>
      <c r="AB13" s="25"/>
      <c r="AC13" s="25"/>
      <c r="AD13" s="25"/>
    </row>
    <row r="14" spans="2:30" s="117" customFormat="1" ht="19.5" thickBot="1">
      <c r="B14" s="114">
        <v>11</v>
      </c>
      <c r="C14" s="115" t="s">
        <v>179</v>
      </c>
      <c r="D14" s="114">
        <v>54</v>
      </c>
      <c r="E14" s="116" t="s">
        <v>212</v>
      </c>
      <c r="F14" s="114">
        <v>97</v>
      </c>
      <c r="G14" s="116" t="s">
        <v>95</v>
      </c>
      <c r="H14" s="114">
        <v>141</v>
      </c>
      <c r="I14" s="116" t="s">
        <v>131</v>
      </c>
      <c r="O14" s="27"/>
      <c r="P14" s="28"/>
      <c r="Q14" s="28"/>
      <c r="R14" s="29"/>
      <c r="S14" s="30"/>
      <c r="T14" s="30"/>
      <c r="U14" s="30"/>
      <c r="V14" s="30"/>
      <c r="W14" s="31"/>
      <c r="X14" s="30"/>
      <c r="Y14" s="32"/>
      <c r="Z14" s="33"/>
      <c r="AA14" s="6"/>
      <c r="AB14" s="6"/>
      <c r="AC14" s="6"/>
      <c r="AD14" s="6"/>
    </row>
    <row r="15" spans="2:30" s="117" customFormat="1" ht="52.5" thickBot="1" thickTop="1">
      <c r="B15" s="114">
        <v>12</v>
      </c>
      <c r="C15" s="115" t="s">
        <v>89</v>
      </c>
      <c r="D15" s="114">
        <v>55</v>
      </c>
      <c r="E15" s="116" t="s">
        <v>67</v>
      </c>
      <c r="F15" s="114">
        <v>98</v>
      </c>
      <c r="G15" s="116" t="s">
        <v>191</v>
      </c>
      <c r="H15" s="114">
        <v>142</v>
      </c>
      <c r="I15" s="116" t="s">
        <v>153</v>
      </c>
      <c r="K15" s="93" t="s">
        <v>36</v>
      </c>
      <c r="L15" s="120" t="e">
        <f>AA31</f>
        <v>#N/A</v>
      </c>
      <c r="O15" s="34" t="s">
        <v>10</v>
      </c>
      <c r="P15" s="35"/>
      <c r="Q15" s="36" t="s">
        <v>11</v>
      </c>
      <c r="R15" s="36" t="s">
        <v>12</v>
      </c>
      <c r="S15" s="36" t="s">
        <v>13</v>
      </c>
      <c r="T15" s="36" t="s">
        <v>14</v>
      </c>
      <c r="U15" s="36" t="s">
        <v>15</v>
      </c>
      <c r="V15" s="36" t="s">
        <v>16</v>
      </c>
      <c r="W15" s="37" t="s">
        <v>17</v>
      </c>
      <c r="X15" s="36" t="s">
        <v>18</v>
      </c>
      <c r="Y15" s="36" t="s">
        <v>19</v>
      </c>
      <c r="Z15" s="36" t="s">
        <v>20</v>
      </c>
      <c r="AA15" s="38" t="s">
        <v>21</v>
      </c>
      <c r="AB15" s="38"/>
      <c r="AC15" s="38"/>
      <c r="AD15" s="39"/>
    </row>
    <row r="16" spans="2:30" s="117" customFormat="1" ht="19.5" thickBot="1">
      <c r="B16" s="114">
        <v>13</v>
      </c>
      <c r="C16" s="115" t="s">
        <v>125</v>
      </c>
      <c r="D16" s="114">
        <v>56</v>
      </c>
      <c r="E16" s="116" t="s">
        <v>156</v>
      </c>
      <c r="F16" s="114">
        <v>99</v>
      </c>
      <c r="G16" s="116" t="s">
        <v>50</v>
      </c>
      <c r="H16" s="114">
        <v>143</v>
      </c>
      <c r="I16" s="116" t="s">
        <v>120</v>
      </c>
      <c r="K16" s="94"/>
      <c r="L16" s="121"/>
      <c r="O16" s="40" t="s">
        <v>22</v>
      </c>
      <c r="P16" s="41"/>
      <c r="Q16" s="42" t="e">
        <f>VLOOKUP($L$11,restt!C9:CJ522,3,0)</f>
        <v>#N/A</v>
      </c>
      <c r="R16" s="42" t="e">
        <f>VLOOKUP($L$11,restt!C9:CJ522,4,0)</f>
        <v>#N/A</v>
      </c>
      <c r="S16" s="43" t="e">
        <f>VLOOKUP($L$11,restt!C9:CJ522,5,0)</f>
        <v>#N/A</v>
      </c>
      <c r="T16" s="42" t="e">
        <f>VLOOKUP($L$11,restt!C9:CJ522,6,0)</f>
        <v>#N/A</v>
      </c>
      <c r="U16" s="42" t="e">
        <f>VLOOKUP($L$11,restt!C9:CJ522,7,0)</f>
        <v>#N/A</v>
      </c>
      <c r="V16" s="42" t="e">
        <f>VLOOKUP($L$11,restt!C9:CJ522,8,0)</f>
        <v>#N/A</v>
      </c>
      <c r="W16" s="44">
        <v>5</v>
      </c>
      <c r="X16" s="42" t="e">
        <f>V16*W16</f>
        <v>#N/A</v>
      </c>
      <c r="Y16" s="42"/>
      <c r="Z16" s="45"/>
      <c r="AA16" s="46" t="s">
        <v>9</v>
      </c>
      <c r="AB16" s="46"/>
      <c r="AC16" s="46"/>
      <c r="AD16" s="47"/>
    </row>
    <row r="17" spans="2:30" s="117" customFormat="1" ht="19.5" thickTop="1">
      <c r="B17" s="114">
        <v>14</v>
      </c>
      <c r="C17" s="115" t="s">
        <v>152</v>
      </c>
      <c r="D17" s="114">
        <v>57</v>
      </c>
      <c r="E17" s="116" t="s">
        <v>92</v>
      </c>
      <c r="F17" s="114">
        <v>100</v>
      </c>
      <c r="G17" s="116" t="s">
        <v>168</v>
      </c>
      <c r="H17" s="114">
        <v>144</v>
      </c>
      <c r="I17" s="116" t="s">
        <v>181</v>
      </c>
      <c r="O17" s="48" t="s">
        <v>23</v>
      </c>
      <c r="P17" s="49"/>
      <c r="Q17" s="50"/>
      <c r="R17" s="50"/>
      <c r="S17" s="51"/>
      <c r="T17" s="50"/>
      <c r="U17" s="50"/>
      <c r="V17" s="50"/>
      <c r="W17" s="52"/>
      <c r="X17" s="50"/>
      <c r="Y17" s="50"/>
      <c r="Z17" s="53"/>
      <c r="AA17" s="46" t="s">
        <v>9</v>
      </c>
      <c r="AB17" s="46"/>
      <c r="AC17" s="46"/>
      <c r="AD17" s="47"/>
    </row>
    <row r="18" spans="2:30" s="117" customFormat="1" ht="23.25">
      <c r="B18" s="114">
        <v>15</v>
      </c>
      <c r="C18" s="115" t="s">
        <v>146</v>
      </c>
      <c r="D18" s="114">
        <v>58</v>
      </c>
      <c r="E18" s="116" t="s">
        <v>55</v>
      </c>
      <c r="F18" s="114">
        <v>101</v>
      </c>
      <c r="G18" s="116" t="s">
        <v>73</v>
      </c>
      <c r="H18" s="114">
        <v>145</v>
      </c>
      <c r="I18" s="116" t="s">
        <v>115</v>
      </c>
      <c r="K18" s="122" t="s">
        <v>233</v>
      </c>
      <c r="L18" s="122"/>
      <c r="M18" s="123" t="e">
        <f>VLOOKUP($L$11,restt!$C$9:$CX$522,87,0)</f>
        <v>#N/A</v>
      </c>
      <c r="O18" s="48" t="s">
        <v>24</v>
      </c>
      <c r="P18" s="49"/>
      <c r="Q18" s="50" t="e">
        <f>VLOOKUP($L$11,restt!C9:CJ522,10,0)</f>
        <v>#N/A</v>
      </c>
      <c r="R18" s="50" t="e">
        <f>VLOOKUP($L$11,restt!C9:CJ522,11,0)</f>
        <v>#N/A</v>
      </c>
      <c r="S18" s="43" t="e">
        <f>VLOOKUP($L$11,restt!C9:CJ522,12,0)</f>
        <v>#N/A</v>
      </c>
      <c r="T18" s="50" t="e">
        <f>VLOOKUP($L$11,restt!C9:CJ522,13,0)</f>
        <v>#N/A</v>
      </c>
      <c r="U18" s="50" t="e">
        <f>VLOOKUP($L$11,restt!C9:CJ522,14,0)</f>
        <v>#N/A</v>
      </c>
      <c r="V18" s="50" t="e">
        <f>VLOOKUP($L$11,restt!C9:CJ522,15,0)</f>
        <v>#N/A</v>
      </c>
      <c r="W18" s="52">
        <v>3</v>
      </c>
      <c r="X18" s="50" t="e">
        <f aca="true" t="shared" si="0" ref="X18:X29">V18*W18</f>
        <v>#N/A</v>
      </c>
      <c r="Y18" s="50"/>
      <c r="Z18" s="53"/>
      <c r="AA18" s="46" t="s">
        <v>9</v>
      </c>
      <c r="AB18" s="46"/>
      <c r="AC18" s="46"/>
      <c r="AD18" s="47"/>
    </row>
    <row r="19" spans="2:30" s="117" customFormat="1" ht="21">
      <c r="B19" s="114">
        <v>16</v>
      </c>
      <c r="C19" s="115" t="s">
        <v>62</v>
      </c>
      <c r="D19" s="114">
        <v>59</v>
      </c>
      <c r="E19" s="116" t="s">
        <v>81</v>
      </c>
      <c r="F19" s="114">
        <v>102</v>
      </c>
      <c r="G19" s="116" t="s">
        <v>52</v>
      </c>
      <c r="H19" s="114">
        <v>146</v>
      </c>
      <c r="I19" s="116" t="s">
        <v>106</v>
      </c>
      <c r="K19" s="122" t="s">
        <v>235</v>
      </c>
      <c r="L19" s="122"/>
      <c r="M19" s="124">
        <v>165</v>
      </c>
      <c r="O19" s="48" t="s">
        <v>25</v>
      </c>
      <c r="P19" s="49"/>
      <c r="Q19" s="50" t="e">
        <f>VLOOKUP($L$11,restt!C9:CJ522,17,0)</f>
        <v>#N/A</v>
      </c>
      <c r="R19" s="50" t="e">
        <f>VLOOKUP($L$11,restt!C9:CJ522,18,0)</f>
        <v>#N/A</v>
      </c>
      <c r="S19" s="43" t="e">
        <f>VLOOKUP($L$11,restt!C9:CJ522,19,0)</f>
        <v>#N/A</v>
      </c>
      <c r="T19" s="50" t="e">
        <f>VLOOKUP($L$11,restt!C9:CJ522,20,0)</f>
        <v>#N/A</v>
      </c>
      <c r="U19" s="50" t="e">
        <f>VLOOKUP($L$11,restt!C9:CJ522,21,0)</f>
        <v>#N/A</v>
      </c>
      <c r="V19" s="50" t="e">
        <f>VLOOKUP($L$11,restt!C9:CJ522,22,0)</f>
        <v>#N/A</v>
      </c>
      <c r="W19" s="52">
        <v>2</v>
      </c>
      <c r="X19" s="50" t="e">
        <f t="shared" si="0"/>
        <v>#N/A</v>
      </c>
      <c r="Y19" s="50"/>
      <c r="Z19" s="53"/>
      <c r="AA19" s="46" t="s">
        <v>9</v>
      </c>
      <c r="AB19" s="46"/>
      <c r="AC19" s="46"/>
      <c r="AD19" s="47"/>
    </row>
    <row r="20" spans="2:30" s="117" customFormat="1" ht="18.75">
      <c r="B20" s="114">
        <v>17</v>
      </c>
      <c r="C20" s="115" t="s">
        <v>114</v>
      </c>
      <c r="D20" s="114">
        <v>60</v>
      </c>
      <c r="E20" s="116" t="s">
        <v>69</v>
      </c>
      <c r="F20" s="114">
        <v>103</v>
      </c>
      <c r="G20" s="116" t="s">
        <v>184</v>
      </c>
      <c r="H20" s="114">
        <v>147</v>
      </c>
      <c r="I20" s="116" t="s">
        <v>86</v>
      </c>
      <c r="O20" s="48" t="s">
        <v>26</v>
      </c>
      <c r="P20" s="49"/>
      <c r="Q20" s="50" t="e">
        <f>VLOOKUP($L$11,restt!C9:CJ522,24,0)</f>
        <v>#N/A</v>
      </c>
      <c r="R20" s="50" t="e">
        <f>VLOOKUP($L$11,restt!C9:CJ522,25,0)</f>
        <v>#N/A</v>
      </c>
      <c r="S20" s="51"/>
      <c r="T20" s="50" t="e">
        <f>VLOOKUP($L$11,restt!C9:CJ522,26,0)</f>
        <v>#N/A</v>
      </c>
      <c r="U20" s="50" t="e">
        <f>VLOOKUP($L$11,restt!C9:CJ522,27,0)</f>
        <v>#N/A</v>
      </c>
      <c r="V20" s="50" t="e">
        <f>VLOOKUP($L$11,restt!C9:CJ522,28,0)</f>
        <v>#N/A</v>
      </c>
      <c r="W20" s="52">
        <v>2</v>
      </c>
      <c r="X20" s="50" t="e">
        <f t="shared" si="0"/>
        <v>#N/A</v>
      </c>
      <c r="Y20" s="50"/>
      <c r="Z20" s="53"/>
      <c r="AA20" s="46" t="s">
        <v>9</v>
      </c>
      <c r="AB20" s="46"/>
      <c r="AC20" s="46"/>
      <c r="AD20" s="47"/>
    </row>
    <row r="21" spans="2:30" s="117" customFormat="1" ht="18.75">
      <c r="B21" s="114">
        <v>18</v>
      </c>
      <c r="C21" s="115" t="s">
        <v>88</v>
      </c>
      <c r="D21" s="114">
        <v>61</v>
      </c>
      <c r="E21" s="116" t="s">
        <v>137</v>
      </c>
      <c r="F21" s="114">
        <v>104</v>
      </c>
      <c r="G21" s="116" t="s">
        <v>164</v>
      </c>
      <c r="H21" s="114">
        <v>148</v>
      </c>
      <c r="I21" s="116" t="s">
        <v>145</v>
      </c>
      <c r="O21" s="48" t="s">
        <v>27</v>
      </c>
      <c r="P21" s="49"/>
      <c r="Q21" s="50" t="e">
        <f>VLOOKUP($L$11,restt!C9:CJ522,30,0)</f>
        <v>#N/A</v>
      </c>
      <c r="R21" s="50" t="e">
        <f>VLOOKUP($L$11,restt!C9:CJ522,31,0)</f>
        <v>#N/A</v>
      </c>
      <c r="S21" s="51"/>
      <c r="T21" s="50" t="e">
        <f>VLOOKUP($L$11,restt!C9:CJ522,32,0)</f>
        <v>#N/A</v>
      </c>
      <c r="U21" s="50" t="e">
        <f>VLOOKUP($L$11,restt!C9:CJ522,33,0)</f>
        <v>#N/A</v>
      </c>
      <c r="V21" s="50" t="e">
        <f>VLOOKUP($L$11,restt!C9:CJ522,34,0)</f>
        <v>#N/A</v>
      </c>
      <c r="W21" s="52">
        <v>1</v>
      </c>
      <c r="X21" s="50" t="e">
        <f t="shared" si="0"/>
        <v>#N/A</v>
      </c>
      <c r="Y21" s="50"/>
      <c r="Z21" s="53"/>
      <c r="AA21" s="46" t="s">
        <v>9</v>
      </c>
      <c r="AB21" s="46"/>
      <c r="AC21" s="46"/>
      <c r="AD21" s="47"/>
    </row>
    <row r="22" spans="2:30" s="117" customFormat="1" ht="18.75">
      <c r="B22" s="114">
        <v>19</v>
      </c>
      <c r="C22" s="115" t="s">
        <v>138</v>
      </c>
      <c r="D22" s="114">
        <v>62</v>
      </c>
      <c r="E22" s="116" t="s">
        <v>97</v>
      </c>
      <c r="F22" s="114">
        <v>105</v>
      </c>
      <c r="G22" s="116" t="s">
        <v>91</v>
      </c>
      <c r="H22" s="114">
        <v>149</v>
      </c>
      <c r="I22" s="116" t="s">
        <v>128</v>
      </c>
      <c r="O22" s="48" t="s">
        <v>28</v>
      </c>
      <c r="P22" s="49"/>
      <c r="Q22" s="50" t="e">
        <f>VLOOKUP($L$11,restt!C9:CJ522,36,0)</f>
        <v>#N/A</v>
      </c>
      <c r="R22" s="50" t="e">
        <f>VLOOKUP($L$11,restt!C9:CJ522,37,0)</f>
        <v>#N/A</v>
      </c>
      <c r="S22" s="51"/>
      <c r="T22" s="50" t="e">
        <f>VLOOKUP($L$11,restt!C9:CJ522,38,0)</f>
        <v>#N/A</v>
      </c>
      <c r="U22" s="50" t="e">
        <f>VLOOKUP($L$11,restt!C9:CJ522,39,0)</f>
        <v>#N/A</v>
      </c>
      <c r="V22" s="50" t="e">
        <f>VLOOKUP($L$11,restt!C9:CJ522,40,0)</f>
        <v>#N/A</v>
      </c>
      <c r="W22" s="52">
        <v>3</v>
      </c>
      <c r="X22" s="50" t="e">
        <f t="shared" si="0"/>
        <v>#N/A</v>
      </c>
      <c r="Y22" s="50"/>
      <c r="Z22" s="53"/>
      <c r="AA22" s="46" t="s">
        <v>9</v>
      </c>
      <c r="AB22" s="46"/>
      <c r="AC22" s="46"/>
      <c r="AD22" s="47"/>
    </row>
    <row r="23" spans="2:30" s="117" customFormat="1" ht="18.75">
      <c r="B23" s="114">
        <v>20</v>
      </c>
      <c r="C23" s="115" t="s">
        <v>159</v>
      </c>
      <c r="D23" s="114">
        <v>63</v>
      </c>
      <c r="E23" s="116" t="s">
        <v>207</v>
      </c>
      <c r="F23" s="114">
        <v>106</v>
      </c>
      <c r="G23" s="116" t="s">
        <v>162</v>
      </c>
      <c r="H23" s="114">
        <v>150</v>
      </c>
      <c r="I23" s="116" t="s">
        <v>190</v>
      </c>
      <c r="O23" s="48" t="s">
        <v>29</v>
      </c>
      <c r="P23" s="49"/>
      <c r="Q23" s="50" t="e">
        <f>VLOOKUP($L$11,restt!C9:CJ522,42,0)</f>
        <v>#N/A</v>
      </c>
      <c r="R23" s="50" t="e">
        <f>VLOOKUP($L$11,restt!C9:CJ522,43,0)</f>
        <v>#N/A</v>
      </c>
      <c r="S23" s="43" t="e">
        <f>VLOOKUP($L$11,restt!C9:CJ522,44,0)</f>
        <v>#N/A</v>
      </c>
      <c r="T23" s="50" t="e">
        <f>VLOOKUP($L$11,restt!C9:CJ522,45,0)</f>
        <v>#N/A</v>
      </c>
      <c r="U23" s="50" t="e">
        <f>VLOOKUP($L$11,restt!C9:CJ522,46,0)</f>
        <v>#N/A</v>
      </c>
      <c r="V23" s="50" t="e">
        <f>VLOOKUP($L$11,restt!C9:CJ522,47,0)</f>
        <v>#N/A</v>
      </c>
      <c r="W23" s="52">
        <v>4</v>
      </c>
      <c r="X23" s="50" t="e">
        <f t="shared" si="0"/>
        <v>#N/A</v>
      </c>
      <c r="Y23" s="50"/>
      <c r="Z23" s="53"/>
      <c r="AA23" s="46" t="s">
        <v>9</v>
      </c>
      <c r="AB23" s="46"/>
      <c r="AC23" s="46"/>
      <c r="AD23" s="47"/>
    </row>
    <row r="24" spans="2:30" s="117" customFormat="1" ht="18.75">
      <c r="B24" s="114">
        <v>21</v>
      </c>
      <c r="C24" s="115" t="s">
        <v>167</v>
      </c>
      <c r="D24" s="114">
        <v>64</v>
      </c>
      <c r="E24" s="116" t="s">
        <v>51</v>
      </c>
      <c r="F24" s="114">
        <v>107</v>
      </c>
      <c r="G24" s="116" t="s">
        <v>142</v>
      </c>
      <c r="H24" s="114">
        <v>151</v>
      </c>
      <c r="I24" s="116" t="s">
        <v>98</v>
      </c>
      <c r="O24" s="48" t="s">
        <v>30</v>
      </c>
      <c r="P24" s="49"/>
      <c r="Q24" s="50" t="e">
        <f>VLOOKUP($L$11,restt!C9:CJ522,49,0)</f>
        <v>#N/A</v>
      </c>
      <c r="R24" s="50" t="e">
        <f>VLOOKUP($L$11,restt!C9:CJ522,50,0)</f>
        <v>#N/A</v>
      </c>
      <c r="S24" s="51"/>
      <c r="T24" s="50" t="e">
        <f>VLOOKUP($L$11,restt!C9:CJ522,51,0)</f>
        <v>#N/A</v>
      </c>
      <c r="U24" s="50" t="e">
        <f>VLOOKUP($L$11,restt!C9:CJ522,52,0)</f>
        <v>#N/A</v>
      </c>
      <c r="V24" s="50" t="e">
        <f>VLOOKUP($L$11,restt!C9:CJ522,53,0)</f>
        <v>#N/A</v>
      </c>
      <c r="W24" s="52">
        <v>2</v>
      </c>
      <c r="X24" s="50" t="e">
        <f t="shared" si="0"/>
        <v>#N/A</v>
      </c>
      <c r="Y24" s="50"/>
      <c r="Z24" s="53"/>
      <c r="AA24" s="46" t="s">
        <v>9</v>
      </c>
      <c r="AB24" s="46"/>
      <c r="AC24" s="46"/>
      <c r="AD24" s="47"/>
    </row>
    <row r="25" spans="2:30" s="117" customFormat="1" ht="18.75">
      <c r="B25" s="114">
        <v>22</v>
      </c>
      <c r="C25" s="115" t="s">
        <v>160</v>
      </c>
      <c r="D25" s="114">
        <v>65</v>
      </c>
      <c r="E25" s="116" t="s">
        <v>211</v>
      </c>
      <c r="F25" s="114">
        <v>108</v>
      </c>
      <c r="G25" s="116" t="s">
        <v>199</v>
      </c>
      <c r="H25" s="114">
        <v>152</v>
      </c>
      <c r="I25" s="116" t="s">
        <v>185</v>
      </c>
      <c r="O25" s="48" t="s">
        <v>31</v>
      </c>
      <c r="P25" s="49"/>
      <c r="Q25" s="50" t="e">
        <f>VLOOKUP($L$11,restt!C9:CJ522,55,0)</f>
        <v>#N/A</v>
      </c>
      <c r="R25" s="50" t="e">
        <f>VLOOKUP($L$11,restt!C9:CJ522,56,0)</f>
        <v>#N/A</v>
      </c>
      <c r="S25" s="51"/>
      <c r="T25" s="50" t="e">
        <f>VLOOKUP($L$11,restt!C9:CJ522,57,0)</f>
        <v>#N/A</v>
      </c>
      <c r="U25" s="50" t="e">
        <f>VLOOKUP($L$11,restt!C9:CJ522,58,0)</f>
        <v>#N/A</v>
      </c>
      <c r="V25" s="50" t="e">
        <f>VLOOKUP($L$11,restt!C9:CJ522,59,0)</f>
        <v>#N/A</v>
      </c>
      <c r="W25" s="52">
        <v>2</v>
      </c>
      <c r="X25" s="50" t="e">
        <f t="shared" si="0"/>
        <v>#N/A</v>
      </c>
      <c r="Y25" s="50"/>
      <c r="Z25" s="53"/>
      <c r="AA25" s="46" t="s">
        <v>9</v>
      </c>
      <c r="AB25" s="46"/>
      <c r="AC25" s="46"/>
      <c r="AD25" s="47"/>
    </row>
    <row r="26" spans="2:30" s="117" customFormat="1" ht="18.75">
      <c r="B26" s="114">
        <v>23</v>
      </c>
      <c r="C26" s="115" t="s">
        <v>58</v>
      </c>
      <c r="D26" s="114">
        <v>66</v>
      </c>
      <c r="E26" s="116" t="s">
        <v>209</v>
      </c>
      <c r="F26" s="114">
        <v>109</v>
      </c>
      <c r="G26" s="116" t="s">
        <v>202</v>
      </c>
      <c r="H26" s="114">
        <v>153</v>
      </c>
      <c r="I26" s="116" t="s">
        <v>155</v>
      </c>
      <c r="O26" s="48" t="s">
        <v>32</v>
      </c>
      <c r="P26" s="49"/>
      <c r="Q26" s="50" t="e">
        <f>VLOOKUP($L$11,restt!C9:CJ522,61,0)</f>
        <v>#N/A</v>
      </c>
      <c r="R26" s="50" t="e">
        <f>VLOOKUP($L$11,restt!C9:CJ522,62,0)</f>
        <v>#N/A</v>
      </c>
      <c r="S26" s="51"/>
      <c r="T26" s="50" t="e">
        <f>VLOOKUP($L$11,restt!C9:CJ522,63,0)</f>
        <v>#N/A</v>
      </c>
      <c r="U26" s="50" t="e">
        <f>VLOOKUP($L$11,restt!C9:CJ522,64,0)</f>
        <v>#N/A</v>
      </c>
      <c r="V26" s="50" t="e">
        <f>VLOOKUP($L$11,restt!C9:CJ522,65,0)</f>
        <v>#N/A</v>
      </c>
      <c r="W26" s="52">
        <v>1</v>
      </c>
      <c r="X26" s="50" t="e">
        <f t="shared" si="0"/>
        <v>#N/A</v>
      </c>
      <c r="Y26" s="50"/>
      <c r="Z26" s="53"/>
      <c r="AA26" s="46" t="s">
        <v>9</v>
      </c>
      <c r="AB26" s="46"/>
      <c r="AC26" s="46"/>
      <c r="AD26" s="47"/>
    </row>
    <row r="27" spans="2:30" s="117" customFormat="1" ht="18.75">
      <c r="B27" s="114">
        <v>24</v>
      </c>
      <c r="C27" s="115" t="s">
        <v>151</v>
      </c>
      <c r="D27" s="114">
        <v>67</v>
      </c>
      <c r="E27" s="116" t="s">
        <v>198</v>
      </c>
      <c r="F27" s="114">
        <v>110</v>
      </c>
      <c r="G27" s="116" t="s">
        <v>63</v>
      </c>
      <c r="H27" s="114">
        <v>154</v>
      </c>
      <c r="I27" s="116" t="s">
        <v>78</v>
      </c>
      <c r="O27" s="48" t="s">
        <v>33</v>
      </c>
      <c r="P27" s="49"/>
      <c r="Q27" s="50" t="e">
        <f>VLOOKUP($L$11,restt!C9:CJ522,67,0)</f>
        <v>#N/A</v>
      </c>
      <c r="R27" s="50" t="e">
        <f>VLOOKUP($L$11,restt!C9:CJ522,68,0)</f>
        <v>#N/A</v>
      </c>
      <c r="S27" s="51"/>
      <c r="T27" s="50" t="e">
        <f>VLOOKUP($L$11,restt!C9:CJ522,69,0)</f>
        <v>#N/A</v>
      </c>
      <c r="U27" s="50" t="e">
        <f>VLOOKUP($L$11,restt!C9:CJ522,70,0)</f>
        <v>#N/A</v>
      </c>
      <c r="V27" s="50" t="e">
        <f>VLOOKUP($L$11,restt!C9:CJ522,71,0)</f>
        <v>#N/A</v>
      </c>
      <c r="W27" s="52">
        <v>1</v>
      </c>
      <c r="X27" s="50" t="e">
        <f t="shared" si="0"/>
        <v>#N/A</v>
      </c>
      <c r="Y27" s="50"/>
      <c r="Z27" s="53"/>
      <c r="AA27" s="46" t="s">
        <v>9</v>
      </c>
      <c r="AB27" s="46"/>
      <c r="AC27" s="46"/>
      <c r="AD27" s="47"/>
    </row>
    <row r="28" spans="2:30" s="117" customFormat="1" ht="18.75">
      <c r="B28" s="114">
        <v>25</v>
      </c>
      <c r="C28" s="115" t="s">
        <v>186</v>
      </c>
      <c r="D28" s="114">
        <v>68</v>
      </c>
      <c r="E28" s="116" t="s">
        <v>68</v>
      </c>
      <c r="F28" s="114">
        <v>111</v>
      </c>
      <c r="G28" s="116" t="s">
        <v>182</v>
      </c>
      <c r="H28" s="114">
        <v>155</v>
      </c>
      <c r="I28" s="116" t="s">
        <v>208</v>
      </c>
      <c r="O28" s="48" t="s">
        <v>34</v>
      </c>
      <c r="P28" s="49"/>
      <c r="Q28" s="50" t="e">
        <f>VLOOKUP($L$11,restt!C9:CJ522,73,0)</f>
        <v>#N/A</v>
      </c>
      <c r="R28" s="50" t="e">
        <f>VLOOKUP($L$11,restt!C9:CJ522,74,0)</f>
        <v>#N/A</v>
      </c>
      <c r="S28" s="51"/>
      <c r="T28" s="50" t="e">
        <f>VLOOKUP($L$11,restt!C9:CJ522,75,0)</f>
        <v>#N/A</v>
      </c>
      <c r="U28" s="50" t="e">
        <f>VLOOKUP($L$11,restt!C9:CJ522,76,0)</f>
        <v>#N/A</v>
      </c>
      <c r="V28" s="50" t="e">
        <f>VLOOKUP($L$11,restt!C9:CJ522,77,0)</f>
        <v>#N/A</v>
      </c>
      <c r="W28" s="52">
        <v>1</v>
      </c>
      <c r="X28" s="50" t="e">
        <f t="shared" si="0"/>
        <v>#N/A</v>
      </c>
      <c r="Y28" s="50"/>
      <c r="Z28" s="53"/>
      <c r="AA28" s="46" t="s">
        <v>9</v>
      </c>
      <c r="AB28" s="46"/>
      <c r="AC28" s="46"/>
      <c r="AD28" s="47"/>
    </row>
    <row r="29" spans="2:30" s="117" customFormat="1" ht="19.5" thickBot="1">
      <c r="B29" s="114">
        <v>26</v>
      </c>
      <c r="C29" s="115" t="s">
        <v>129</v>
      </c>
      <c r="D29" s="114">
        <v>69</v>
      </c>
      <c r="E29" s="116" t="s">
        <v>83</v>
      </c>
      <c r="F29" s="114">
        <v>112</v>
      </c>
      <c r="G29" s="116" t="s">
        <v>197</v>
      </c>
      <c r="H29" s="114">
        <v>156</v>
      </c>
      <c r="I29" s="116" t="s">
        <v>178</v>
      </c>
      <c r="O29" s="54" t="s">
        <v>35</v>
      </c>
      <c r="P29" s="55"/>
      <c r="Q29" s="56" t="e">
        <f>VLOOKUP($L$11,restt!C9:CJ522,79,0)</f>
        <v>#N/A</v>
      </c>
      <c r="R29" s="56" t="e">
        <f>VLOOKUP($L$11,restt!C9:CJ522,80,0)</f>
        <v>#N/A</v>
      </c>
      <c r="S29" s="57"/>
      <c r="T29" s="56" t="e">
        <f>VLOOKUP($L$11,restt!C9:CJ522,81,0)</f>
        <v>#N/A</v>
      </c>
      <c r="U29" s="56" t="e">
        <f>VLOOKUP($L$11,restt!C9:CJ522,82,0)</f>
        <v>#N/A</v>
      </c>
      <c r="V29" s="56" t="e">
        <f>VLOOKUP($L$11,restt!C9:CJ522,83,0)</f>
        <v>#N/A</v>
      </c>
      <c r="W29" s="58">
        <v>1</v>
      </c>
      <c r="X29" s="50" t="e">
        <f t="shared" si="0"/>
        <v>#N/A</v>
      </c>
      <c r="Y29" s="56"/>
      <c r="Z29" s="59"/>
      <c r="AA29" s="60" t="s">
        <v>9</v>
      </c>
      <c r="AB29" s="60"/>
      <c r="AC29" s="60"/>
      <c r="AD29" s="61"/>
    </row>
    <row r="30" spans="2:30" s="117" customFormat="1" ht="18.75">
      <c r="B30" s="114">
        <v>27</v>
      </c>
      <c r="C30" s="115" t="s">
        <v>109</v>
      </c>
      <c r="D30" s="114">
        <v>70</v>
      </c>
      <c r="E30" s="116" t="s">
        <v>213</v>
      </c>
      <c r="F30" s="114">
        <v>113</v>
      </c>
      <c r="G30" s="116" t="s">
        <v>66</v>
      </c>
      <c r="H30" s="114">
        <v>157</v>
      </c>
      <c r="I30" s="116" t="s">
        <v>126</v>
      </c>
      <c r="O30" s="62"/>
      <c r="P30" s="62"/>
      <c r="Q30" s="63"/>
      <c r="R30" s="63"/>
      <c r="S30" s="63"/>
      <c r="T30" s="63"/>
      <c r="U30" s="63"/>
      <c r="V30" s="63"/>
      <c r="W30" s="64"/>
      <c r="X30" s="63"/>
      <c r="Y30" s="63"/>
      <c r="Z30" s="65"/>
      <c r="AA30" s="66"/>
      <c r="AB30" s="66"/>
      <c r="AC30" s="66"/>
      <c r="AD30" s="66"/>
    </row>
    <row r="31" spans="2:30" s="117" customFormat="1" ht="22.5">
      <c r="B31" s="114">
        <v>28</v>
      </c>
      <c r="C31" s="115" t="s">
        <v>117</v>
      </c>
      <c r="D31" s="114">
        <v>71</v>
      </c>
      <c r="E31" s="116" t="s">
        <v>79</v>
      </c>
      <c r="F31" s="114">
        <v>114</v>
      </c>
      <c r="G31" s="116" t="s">
        <v>56</v>
      </c>
      <c r="H31" s="114">
        <v>158</v>
      </c>
      <c r="I31" s="116" t="s">
        <v>147</v>
      </c>
      <c r="O31" s="67"/>
      <c r="P31" s="67"/>
      <c r="Q31" s="68"/>
      <c r="R31" s="68"/>
      <c r="S31" s="68"/>
      <c r="T31" s="69"/>
      <c r="U31" s="69"/>
      <c r="V31" s="69"/>
      <c r="W31" s="70"/>
      <c r="X31" s="71"/>
      <c r="Y31" s="72"/>
      <c r="Z31" s="73"/>
      <c r="AA31" s="96" t="e">
        <f>VLOOKUP($L$11,restt!C9:CJ522,86,0)</f>
        <v>#N/A</v>
      </c>
      <c r="AB31" s="96">
        <f>VLOOKUP($AY$12,'[1]4m3'!$D$8:$CP$43,85,0)</f>
        <v>243.46666666666664</v>
      </c>
      <c r="AC31" s="96">
        <f>VLOOKUP($AY$12,'[1]4m3'!$D$8:$CP$43,85,0)</f>
        <v>243.46666666666664</v>
      </c>
      <c r="AD31" s="96">
        <f>VLOOKUP($AY$12,'[1]4m3'!$D$8:$CP$43,85,0)</f>
        <v>243.46666666666664</v>
      </c>
    </row>
    <row r="32" spans="2:30" s="117" customFormat="1" ht="22.5">
      <c r="B32" s="114">
        <v>29</v>
      </c>
      <c r="C32" s="115" t="s">
        <v>121</v>
      </c>
      <c r="D32" s="114">
        <v>72</v>
      </c>
      <c r="E32" s="116" t="s">
        <v>206</v>
      </c>
      <c r="F32" s="114">
        <v>115</v>
      </c>
      <c r="G32" s="116" t="s">
        <v>77</v>
      </c>
      <c r="H32" s="114">
        <v>159</v>
      </c>
      <c r="I32" s="116" t="s">
        <v>116</v>
      </c>
      <c r="O32" s="74"/>
      <c r="P32" s="74"/>
      <c r="Q32" s="75"/>
      <c r="R32" s="75"/>
      <c r="S32" s="75"/>
      <c r="T32" s="76"/>
      <c r="U32" s="76"/>
      <c r="V32" s="76"/>
      <c r="W32" s="77"/>
      <c r="X32" s="78"/>
      <c r="Y32" s="72"/>
      <c r="Z32" s="73"/>
      <c r="AA32" s="96">
        <f>VLOOKUP($AY$12,'[1]4m3'!$D$8:$CP$43,85,0)</f>
        <v>243.46666666666664</v>
      </c>
      <c r="AB32" s="96">
        <f>VLOOKUP($AY$12,'[1]4m3'!$D$8:$CP$43,85,0)</f>
        <v>243.46666666666664</v>
      </c>
      <c r="AC32" s="96">
        <f>VLOOKUP($AY$12,'[1]4m3'!$D$8:$CP$43,85,0)</f>
        <v>243.46666666666664</v>
      </c>
      <c r="AD32" s="96">
        <f>VLOOKUP($AY$12,'[1]4m3'!$D$8:$CP$43,85,0)</f>
        <v>243.46666666666664</v>
      </c>
    </row>
    <row r="33" spans="2:30" s="117" customFormat="1" ht="18.75">
      <c r="B33" s="114">
        <v>30</v>
      </c>
      <c r="C33" s="115" t="s">
        <v>96</v>
      </c>
      <c r="D33" s="114">
        <v>73</v>
      </c>
      <c r="E33" s="116" t="s">
        <v>139</v>
      </c>
      <c r="F33" s="114">
        <v>116</v>
      </c>
      <c r="G33" s="116" t="s">
        <v>104</v>
      </c>
      <c r="H33" s="114">
        <v>160</v>
      </c>
      <c r="I33" s="116" t="s">
        <v>189</v>
      </c>
      <c r="O33" s="73"/>
      <c r="P33" s="73"/>
      <c r="Q33" s="79" t="s">
        <v>9</v>
      </c>
      <c r="R33" s="80"/>
      <c r="S33" s="25"/>
      <c r="T33" s="81" t="s">
        <v>37</v>
      </c>
      <c r="U33" s="81"/>
      <c r="V33" s="82"/>
      <c r="W33" s="82"/>
      <c r="X33" s="69" t="s">
        <v>38</v>
      </c>
      <c r="Y33" s="69"/>
      <c r="Z33" s="69"/>
      <c r="AA33" s="69"/>
      <c r="AB33" s="69"/>
      <c r="AC33" s="82" t="s">
        <v>9</v>
      </c>
      <c r="AD33" s="82"/>
    </row>
    <row r="34" spans="2:30" s="117" customFormat="1" ht="23.25">
      <c r="B34" s="114">
        <v>31</v>
      </c>
      <c r="C34" s="115" t="s">
        <v>158</v>
      </c>
      <c r="D34" s="114">
        <v>74</v>
      </c>
      <c r="E34" s="116" t="s">
        <v>87</v>
      </c>
      <c r="F34" s="114">
        <v>117</v>
      </c>
      <c r="G34" s="116" t="s">
        <v>175</v>
      </c>
      <c r="H34" s="114">
        <v>161</v>
      </c>
      <c r="I34" s="116" t="s">
        <v>154</v>
      </c>
      <c r="O34" s="68"/>
      <c r="P34" s="68"/>
      <c r="Q34" s="83"/>
      <c r="R34" s="83"/>
      <c r="S34" s="83"/>
      <c r="T34" s="83"/>
      <c r="U34" s="83"/>
      <c r="V34" s="83"/>
      <c r="W34" s="83"/>
      <c r="X34" s="83"/>
      <c r="Y34" s="83"/>
      <c r="Z34" s="84"/>
      <c r="AA34" s="85"/>
      <c r="AB34" s="86"/>
      <c r="AC34" s="87"/>
      <c r="AD34" s="88"/>
    </row>
    <row r="35" spans="2:30" s="117" customFormat="1" ht="18.75">
      <c r="B35" s="114">
        <v>32</v>
      </c>
      <c r="C35" s="115" t="s">
        <v>75</v>
      </c>
      <c r="D35" s="114">
        <v>75</v>
      </c>
      <c r="E35" s="116" t="s">
        <v>188</v>
      </c>
      <c r="F35" s="114">
        <v>118</v>
      </c>
      <c r="G35" s="116" t="s">
        <v>205</v>
      </c>
      <c r="H35" s="114">
        <v>162</v>
      </c>
      <c r="I35" s="116" t="s">
        <v>85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90"/>
    </row>
    <row r="36" spans="2:30" s="117" customFormat="1" ht="18.75">
      <c r="B36" s="114">
        <v>33</v>
      </c>
      <c r="C36" s="115" t="s">
        <v>171</v>
      </c>
      <c r="D36" s="114">
        <v>76</v>
      </c>
      <c r="E36" s="116" t="s">
        <v>60</v>
      </c>
      <c r="F36" s="114">
        <v>119</v>
      </c>
      <c r="G36" s="116" t="s">
        <v>135</v>
      </c>
      <c r="H36" s="114">
        <v>163</v>
      </c>
      <c r="I36" s="116" t="s">
        <v>215</v>
      </c>
      <c r="O36" s="81" t="s">
        <v>39</v>
      </c>
      <c r="P36" s="81"/>
      <c r="Q36" s="81"/>
      <c r="R36" s="91" t="s">
        <v>40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2"/>
    </row>
    <row r="37" spans="2:30" s="117" customFormat="1" ht="18.75">
      <c r="B37" s="114">
        <v>34</v>
      </c>
      <c r="C37" s="115" t="s">
        <v>102</v>
      </c>
      <c r="D37" s="114">
        <v>77</v>
      </c>
      <c r="E37" s="116" t="s">
        <v>169</v>
      </c>
      <c r="F37" s="114">
        <v>120</v>
      </c>
      <c r="G37" s="116" t="s">
        <v>49</v>
      </c>
      <c r="H37" s="114">
        <v>164</v>
      </c>
      <c r="I37" s="116" t="s">
        <v>170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88"/>
    </row>
    <row r="38" spans="2:9" s="117" customFormat="1" ht="18.75">
      <c r="B38" s="114">
        <v>35</v>
      </c>
      <c r="C38" s="115" t="s">
        <v>177</v>
      </c>
      <c r="D38" s="114">
        <v>78</v>
      </c>
      <c r="E38" s="116" t="s">
        <v>204</v>
      </c>
      <c r="F38" s="114">
        <v>121</v>
      </c>
      <c r="G38" s="116" t="s">
        <v>61</v>
      </c>
      <c r="H38" s="114">
        <v>165</v>
      </c>
      <c r="I38" s="116" t="s">
        <v>93</v>
      </c>
    </row>
    <row r="39" spans="2:9" s="117" customFormat="1" ht="18.75">
      <c r="B39" s="114">
        <v>36</v>
      </c>
      <c r="C39" s="115" t="s">
        <v>113</v>
      </c>
      <c r="D39" s="114">
        <v>79</v>
      </c>
      <c r="E39" s="116" t="s">
        <v>111</v>
      </c>
      <c r="F39" s="114">
        <v>122</v>
      </c>
      <c r="G39" s="116" t="s">
        <v>48</v>
      </c>
      <c r="H39" s="114">
        <v>166</v>
      </c>
      <c r="I39" s="116" t="s">
        <v>216</v>
      </c>
    </row>
    <row r="40" spans="2:9" s="117" customFormat="1" ht="18.75">
      <c r="B40" s="114">
        <v>37</v>
      </c>
      <c r="C40" s="115" t="s">
        <v>134</v>
      </c>
      <c r="D40" s="114">
        <v>80</v>
      </c>
      <c r="E40" s="116" t="s">
        <v>74</v>
      </c>
      <c r="F40" s="114">
        <v>123</v>
      </c>
      <c r="G40" s="116" t="s">
        <v>195</v>
      </c>
      <c r="H40" s="114">
        <v>167</v>
      </c>
      <c r="I40" s="116" t="s">
        <v>183</v>
      </c>
    </row>
    <row r="41" spans="2:9" s="117" customFormat="1" ht="18.75">
      <c r="B41" s="114">
        <v>38</v>
      </c>
      <c r="C41" s="115" t="s">
        <v>127</v>
      </c>
      <c r="D41" s="114">
        <v>81</v>
      </c>
      <c r="E41" s="116" t="s">
        <v>132</v>
      </c>
      <c r="F41" s="114">
        <v>124</v>
      </c>
      <c r="G41" s="116" t="s">
        <v>71</v>
      </c>
      <c r="H41" s="114">
        <v>168</v>
      </c>
      <c r="I41" s="116" t="s">
        <v>161</v>
      </c>
    </row>
    <row r="42" spans="2:9" s="117" customFormat="1" ht="18.75">
      <c r="B42" s="114">
        <v>39</v>
      </c>
      <c r="C42" s="115" t="s">
        <v>180</v>
      </c>
      <c r="D42" s="114">
        <v>82</v>
      </c>
      <c r="E42" s="116" t="s">
        <v>194</v>
      </c>
      <c r="F42" s="114">
        <v>125</v>
      </c>
      <c r="G42" s="116" t="s">
        <v>166</v>
      </c>
      <c r="H42" s="114">
        <v>169</v>
      </c>
      <c r="I42" s="116" t="s">
        <v>165</v>
      </c>
    </row>
    <row r="43" spans="2:9" s="117" customFormat="1" ht="18.75">
      <c r="B43" s="114">
        <v>40</v>
      </c>
      <c r="C43" s="115" t="s">
        <v>149</v>
      </c>
      <c r="D43" s="114">
        <v>83</v>
      </c>
      <c r="E43" s="116" t="s">
        <v>140</v>
      </c>
      <c r="F43" s="114">
        <v>126</v>
      </c>
      <c r="G43" s="116" t="s">
        <v>72</v>
      </c>
      <c r="H43" s="125"/>
      <c r="I43" s="125"/>
    </row>
    <row r="44" spans="2:9" s="117" customFormat="1" ht="18.75">
      <c r="B44" s="114">
        <v>41</v>
      </c>
      <c r="C44" s="115" t="s">
        <v>144</v>
      </c>
      <c r="D44" s="114">
        <v>84</v>
      </c>
      <c r="E44" s="116" t="s">
        <v>214</v>
      </c>
      <c r="F44" s="114">
        <v>127</v>
      </c>
      <c r="G44" s="116" t="s">
        <v>70</v>
      </c>
      <c r="H44" s="125"/>
      <c r="I44" s="125"/>
    </row>
    <row r="45" spans="2:9" s="117" customFormat="1" ht="18.75">
      <c r="B45" s="114">
        <v>42</v>
      </c>
      <c r="C45" s="115" t="s">
        <v>150</v>
      </c>
      <c r="D45" s="114">
        <v>85</v>
      </c>
      <c r="E45" s="116" t="s">
        <v>187</v>
      </c>
      <c r="F45" s="114">
        <v>128</v>
      </c>
      <c r="G45" s="116" t="s">
        <v>54</v>
      </c>
      <c r="H45" s="125"/>
      <c r="I45" s="125"/>
    </row>
    <row r="46" spans="2:9" s="117" customFormat="1" ht="18.75">
      <c r="B46" s="114">
        <v>43</v>
      </c>
      <c r="C46" s="115" t="s">
        <v>105</v>
      </c>
      <c r="D46" s="114">
        <v>86</v>
      </c>
      <c r="E46" s="116" t="s">
        <v>196</v>
      </c>
      <c r="F46" s="114">
        <v>129</v>
      </c>
      <c r="G46" s="116" t="s">
        <v>136</v>
      </c>
      <c r="H46" s="125"/>
      <c r="I46" s="125"/>
    </row>
    <row r="47" spans="2:9" s="117" customFormat="1" ht="18.75">
      <c r="B47" s="114"/>
      <c r="D47" s="126"/>
      <c r="E47" s="126"/>
      <c r="F47" s="114">
        <v>130</v>
      </c>
      <c r="G47" s="116" t="s">
        <v>110</v>
      </c>
      <c r="H47" s="126"/>
      <c r="I47" s="126"/>
    </row>
    <row r="48" spans="4:9" ht="18.75" hidden="1">
      <c r="D48" s="126"/>
      <c r="E48" s="126"/>
      <c r="F48" s="126"/>
      <c r="G48" s="126"/>
      <c r="H48" s="126"/>
      <c r="I48" s="126"/>
    </row>
    <row r="49" spans="4:9" ht="18.75" hidden="1">
      <c r="D49" s="126"/>
      <c r="E49" s="126"/>
      <c r="F49" s="126"/>
      <c r="G49" s="126"/>
      <c r="H49" s="126"/>
      <c r="I49" s="126"/>
    </row>
    <row r="50" spans="4:9" ht="18.75" hidden="1">
      <c r="D50" s="126"/>
      <c r="E50" s="126"/>
      <c r="F50" s="126"/>
      <c r="G50" s="126"/>
      <c r="H50" s="126"/>
      <c r="I50" s="126"/>
    </row>
    <row r="51" spans="4:9" ht="18.75" hidden="1">
      <c r="D51" s="126"/>
      <c r="E51" s="126"/>
      <c r="F51" s="126"/>
      <c r="G51" s="126"/>
      <c r="H51" s="126"/>
      <c r="I51" s="126"/>
    </row>
    <row r="52" spans="4:9" ht="18.75" hidden="1">
      <c r="D52" s="126"/>
      <c r="E52" s="126"/>
      <c r="F52" s="126"/>
      <c r="G52" s="126"/>
      <c r="H52" s="126"/>
      <c r="I52" s="126"/>
    </row>
    <row r="53" spans="4:9" ht="18.75" hidden="1">
      <c r="D53" s="126"/>
      <c r="E53" s="126"/>
      <c r="F53" s="126"/>
      <c r="G53" s="126"/>
      <c r="H53" s="126"/>
      <c r="I53" s="126"/>
    </row>
    <row r="54" spans="4:9" ht="18.75" hidden="1">
      <c r="D54" s="126"/>
      <c r="E54" s="126"/>
      <c r="F54" s="126"/>
      <c r="G54" s="126"/>
      <c r="H54" s="126"/>
      <c r="I54" s="126"/>
    </row>
    <row r="55" spans="4:9" ht="18.75" hidden="1">
      <c r="D55" s="126"/>
      <c r="E55" s="126"/>
      <c r="F55" s="126"/>
      <c r="G55" s="126"/>
      <c r="H55" s="126"/>
      <c r="I55" s="126"/>
    </row>
    <row r="56" spans="4:9" ht="18.75" hidden="1">
      <c r="D56" s="126"/>
      <c r="E56" s="126"/>
      <c r="F56" s="126"/>
      <c r="G56" s="126"/>
      <c r="H56" s="126"/>
      <c r="I56" s="126"/>
    </row>
    <row r="57" spans="4:9" ht="18.75" hidden="1">
      <c r="D57" s="126"/>
      <c r="E57" s="126"/>
      <c r="F57" s="126"/>
      <c r="G57" s="126"/>
      <c r="H57" s="126"/>
      <c r="I57" s="126"/>
    </row>
    <row r="58" spans="4:9" ht="18.75" hidden="1">
      <c r="D58" s="126"/>
      <c r="E58" s="126"/>
      <c r="F58" s="126"/>
      <c r="G58" s="126"/>
      <c r="H58" s="126"/>
      <c r="I58" s="126"/>
    </row>
    <row r="59" spans="4:9" ht="18.75" hidden="1">
      <c r="D59" s="126"/>
      <c r="E59" s="126"/>
      <c r="F59" s="126"/>
      <c r="G59" s="126"/>
      <c r="H59" s="126"/>
      <c r="I59" s="126"/>
    </row>
    <row r="60" spans="4:9" ht="18.75" hidden="1">
      <c r="D60" s="126"/>
      <c r="E60" s="126"/>
      <c r="F60" s="126"/>
      <c r="G60" s="126"/>
      <c r="H60" s="126"/>
      <c r="I60" s="126"/>
    </row>
    <row r="61" spans="4:9" ht="18.75" hidden="1">
      <c r="D61" s="126"/>
      <c r="E61" s="126"/>
      <c r="F61" s="126"/>
      <c r="G61" s="126"/>
      <c r="H61" s="126"/>
      <c r="I61" s="126"/>
    </row>
    <row r="62" spans="4:9" ht="18.75" hidden="1">
      <c r="D62" s="126"/>
      <c r="E62" s="126"/>
      <c r="F62" s="126"/>
      <c r="G62" s="126"/>
      <c r="H62" s="126"/>
      <c r="I62" s="126"/>
    </row>
    <row r="63" spans="4:9" ht="18.75" hidden="1">
      <c r="D63" s="126"/>
      <c r="E63" s="126"/>
      <c r="F63" s="126"/>
      <c r="G63" s="126"/>
      <c r="H63" s="126"/>
      <c r="I63" s="126"/>
    </row>
    <row r="64" spans="4:9" ht="18.75" hidden="1">
      <c r="D64" s="126"/>
      <c r="E64" s="126"/>
      <c r="F64" s="126"/>
      <c r="G64" s="126"/>
      <c r="H64" s="126"/>
      <c r="I64" s="126"/>
    </row>
    <row r="65" spans="4:9" ht="18.75" hidden="1">
      <c r="D65" s="126"/>
      <c r="E65" s="126"/>
      <c r="F65" s="126"/>
      <c r="G65" s="126"/>
      <c r="H65" s="126"/>
      <c r="I65" s="126"/>
    </row>
    <row r="66" spans="4:9" ht="18.75" hidden="1">
      <c r="D66" s="126"/>
      <c r="E66" s="126"/>
      <c r="F66" s="126"/>
      <c r="G66" s="126"/>
      <c r="H66" s="126"/>
      <c r="I66" s="126"/>
    </row>
    <row r="67" spans="4:9" ht="18.75" hidden="1">
      <c r="D67" s="126"/>
      <c r="E67" s="126"/>
      <c r="F67" s="126"/>
      <c r="G67" s="126"/>
      <c r="H67" s="126"/>
      <c r="I67" s="126"/>
    </row>
    <row r="68" spans="4:9" ht="18.75" hidden="1">
      <c r="D68" s="126"/>
      <c r="E68" s="126"/>
      <c r="F68" s="126"/>
      <c r="G68" s="126"/>
      <c r="H68" s="126"/>
      <c r="I68" s="126"/>
    </row>
    <row r="69" spans="4:9" ht="18.75" hidden="1">
      <c r="D69" s="126"/>
      <c r="E69" s="126"/>
      <c r="F69" s="126"/>
      <c r="G69" s="126"/>
      <c r="H69" s="126"/>
      <c r="I69" s="126"/>
    </row>
    <row r="70" spans="4:9" ht="18.75" hidden="1">
      <c r="D70" s="126"/>
      <c r="E70" s="126"/>
      <c r="F70" s="126"/>
      <c r="G70" s="126"/>
      <c r="H70" s="126"/>
      <c r="I70" s="126"/>
    </row>
    <row r="71" spans="4:9" ht="18.75" hidden="1">
      <c r="D71" s="126"/>
      <c r="E71" s="126"/>
      <c r="F71" s="126"/>
      <c r="G71" s="126"/>
      <c r="H71" s="126"/>
      <c r="I71" s="126"/>
    </row>
    <row r="72" spans="4:9" ht="18.75" hidden="1">
      <c r="D72" s="126"/>
      <c r="E72" s="126"/>
      <c r="F72" s="126"/>
      <c r="G72" s="126"/>
      <c r="H72" s="126"/>
      <c r="I72" s="126"/>
    </row>
    <row r="73" spans="4:9" ht="18.75" hidden="1">
      <c r="D73" s="126"/>
      <c r="E73" s="126"/>
      <c r="F73" s="126"/>
      <c r="G73" s="126"/>
      <c r="H73" s="126"/>
      <c r="I73" s="126"/>
    </row>
    <row r="74" spans="4:9" ht="18.75" hidden="1">
      <c r="D74" s="126"/>
      <c r="E74" s="126"/>
      <c r="F74" s="126"/>
      <c r="G74" s="126"/>
      <c r="H74" s="126"/>
      <c r="I74" s="126"/>
    </row>
    <row r="75" spans="4:9" ht="18.75" hidden="1">
      <c r="D75" s="126"/>
      <c r="E75" s="126"/>
      <c r="F75" s="126"/>
      <c r="G75" s="126"/>
      <c r="H75" s="126"/>
      <c r="I75" s="126"/>
    </row>
    <row r="76" spans="4:9" ht="18.75" hidden="1">
      <c r="D76" s="126"/>
      <c r="E76" s="126"/>
      <c r="F76" s="126"/>
      <c r="G76" s="126"/>
      <c r="H76" s="126"/>
      <c r="I76" s="126"/>
    </row>
    <row r="77" spans="4:9" ht="18.75" hidden="1">
      <c r="D77" s="126"/>
      <c r="E77" s="126"/>
      <c r="F77" s="126"/>
      <c r="G77" s="126"/>
      <c r="H77" s="126"/>
      <c r="I77" s="126"/>
    </row>
    <row r="78" spans="4:9" ht="18.75" hidden="1">
      <c r="D78" s="126"/>
      <c r="E78" s="126"/>
      <c r="F78" s="126"/>
      <c r="G78" s="126"/>
      <c r="H78" s="126"/>
      <c r="I78" s="126"/>
    </row>
    <row r="79" spans="4:9" ht="18.75" hidden="1">
      <c r="D79" s="126"/>
      <c r="E79" s="126"/>
      <c r="F79" s="126"/>
      <c r="G79" s="126"/>
      <c r="H79" s="126"/>
      <c r="I79" s="126"/>
    </row>
    <row r="80" spans="4:9" ht="18.75" hidden="1">
      <c r="D80" s="126"/>
      <c r="E80" s="126"/>
      <c r="F80" s="126"/>
      <c r="G80" s="126"/>
      <c r="H80" s="126"/>
      <c r="I80" s="126"/>
    </row>
    <row r="81" spans="4:9" ht="18.75" hidden="1">
      <c r="D81" s="126"/>
      <c r="E81" s="126"/>
      <c r="F81" s="126"/>
      <c r="G81" s="126"/>
      <c r="H81" s="126"/>
      <c r="I81" s="126"/>
    </row>
    <row r="82" spans="4:9" ht="18.75" hidden="1">
      <c r="D82" s="126"/>
      <c r="E82" s="126"/>
      <c r="F82" s="126"/>
      <c r="G82" s="126"/>
      <c r="H82" s="126"/>
      <c r="I82" s="126"/>
    </row>
    <row r="83" spans="4:9" ht="18.75" hidden="1">
      <c r="D83" s="126"/>
      <c r="E83" s="126"/>
      <c r="F83" s="126"/>
      <c r="G83" s="126"/>
      <c r="H83" s="126"/>
      <c r="I83" s="126"/>
    </row>
    <row r="84" spans="4:9" ht="18.75" hidden="1">
      <c r="D84" s="126"/>
      <c r="E84" s="126"/>
      <c r="F84" s="126"/>
      <c r="G84" s="126"/>
      <c r="H84" s="126"/>
      <c r="I84" s="126"/>
    </row>
    <row r="85" spans="4:9" ht="18.75" hidden="1">
      <c r="D85" s="126"/>
      <c r="E85" s="126"/>
      <c r="F85" s="126"/>
      <c r="G85" s="126"/>
      <c r="H85" s="126"/>
      <c r="I85" s="126"/>
    </row>
    <row r="86" spans="4:9" ht="18.75" hidden="1">
      <c r="D86" s="126"/>
      <c r="E86" s="126"/>
      <c r="F86" s="126"/>
      <c r="G86" s="126"/>
      <c r="H86" s="126"/>
      <c r="I86" s="126"/>
    </row>
    <row r="87" spans="4:9" ht="18.75" hidden="1">
      <c r="D87" s="126"/>
      <c r="E87" s="126"/>
      <c r="F87" s="126"/>
      <c r="G87" s="126"/>
      <c r="H87" s="126"/>
      <c r="I87" s="126"/>
    </row>
    <row r="88" spans="4:9" ht="18.75" hidden="1">
      <c r="D88" s="126"/>
      <c r="E88" s="126"/>
      <c r="F88" s="126"/>
      <c r="G88" s="126"/>
      <c r="H88" s="126"/>
      <c r="I88" s="126"/>
    </row>
    <row r="89" spans="4:9" ht="18.75" hidden="1">
      <c r="D89" s="126"/>
      <c r="E89" s="126"/>
      <c r="F89" s="126"/>
      <c r="G89" s="126"/>
      <c r="H89" s="126"/>
      <c r="I89" s="126"/>
    </row>
    <row r="90" spans="4:9" ht="18.75" hidden="1">
      <c r="D90" s="126"/>
      <c r="E90" s="126"/>
      <c r="F90" s="126"/>
      <c r="G90" s="126"/>
      <c r="H90" s="126"/>
      <c r="I90" s="126"/>
    </row>
    <row r="91" spans="4:9" ht="18.75" hidden="1">
      <c r="D91" s="126"/>
      <c r="E91" s="126"/>
      <c r="F91" s="126"/>
      <c r="G91" s="126"/>
      <c r="H91" s="126"/>
      <c r="I91" s="126"/>
    </row>
    <row r="92" spans="4:9" ht="18.75" hidden="1">
      <c r="D92" s="126"/>
      <c r="E92" s="126"/>
      <c r="F92" s="126"/>
      <c r="G92" s="126"/>
      <c r="H92" s="126"/>
      <c r="I92" s="126"/>
    </row>
    <row r="93" spans="4:9" ht="18.75" hidden="1">
      <c r="D93" s="126"/>
      <c r="E93" s="126"/>
      <c r="F93" s="126"/>
      <c r="G93" s="126"/>
      <c r="H93" s="126"/>
      <c r="I93" s="126"/>
    </row>
    <row r="94" spans="4:9" ht="18.75" hidden="1">
      <c r="D94" s="126"/>
      <c r="E94" s="126"/>
      <c r="F94" s="126"/>
      <c r="G94" s="126"/>
      <c r="H94" s="126"/>
      <c r="I94" s="126"/>
    </row>
    <row r="95" spans="4:9" ht="18.75" hidden="1">
      <c r="D95" s="126"/>
      <c r="E95" s="126"/>
      <c r="F95" s="126"/>
      <c r="G95" s="126"/>
      <c r="H95" s="126"/>
      <c r="I95" s="126"/>
    </row>
    <row r="96" spans="4:9" ht="18.75" hidden="1">
      <c r="D96" s="126"/>
      <c r="E96" s="126"/>
      <c r="F96" s="126"/>
      <c r="G96" s="126"/>
      <c r="H96" s="126"/>
      <c r="I96" s="126"/>
    </row>
    <row r="97" spans="4:9" ht="18.75" hidden="1">
      <c r="D97" s="126"/>
      <c r="E97" s="126"/>
      <c r="F97" s="126"/>
      <c r="G97" s="126"/>
      <c r="H97" s="126"/>
      <c r="I97" s="126"/>
    </row>
    <row r="98" spans="4:9" ht="18.75" hidden="1">
      <c r="D98" s="126"/>
      <c r="E98" s="126"/>
      <c r="F98" s="126"/>
      <c r="G98" s="126"/>
      <c r="H98" s="126"/>
      <c r="I98" s="126"/>
    </row>
    <row r="99" spans="4:9" ht="18.75" hidden="1">
      <c r="D99" s="126"/>
      <c r="E99" s="126"/>
      <c r="F99" s="126"/>
      <c r="G99" s="126"/>
      <c r="H99" s="126"/>
      <c r="I99" s="126"/>
    </row>
    <row r="100" spans="4:9" ht="18.75" hidden="1">
      <c r="D100" s="126"/>
      <c r="E100" s="126"/>
      <c r="F100" s="126"/>
      <c r="G100" s="126"/>
      <c r="H100" s="126"/>
      <c r="I100" s="126"/>
    </row>
    <row r="101" spans="4:9" ht="18.75" hidden="1">
      <c r="D101" s="126"/>
      <c r="E101" s="126"/>
      <c r="F101" s="126"/>
      <c r="G101" s="126"/>
      <c r="H101" s="126"/>
      <c r="I101" s="126"/>
    </row>
    <row r="102" spans="4:9" ht="18.75" hidden="1">
      <c r="D102" s="126"/>
      <c r="E102" s="126"/>
      <c r="F102" s="126"/>
      <c r="G102" s="126"/>
      <c r="H102" s="126"/>
      <c r="I102" s="126"/>
    </row>
    <row r="103" spans="4:9" ht="18.75" hidden="1">
      <c r="D103" s="126"/>
      <c r="E103" s="126"/>
      <c r="F103" s="126"/>
      <c r="G103" s="126"/>
      <c r="H103" s="126"/>
      <c r="I103" s="126"/>
    </row>
    <row r="104" spans="4:9" ht="18.75" hidden="1">
      <c r="D104" s="126"/>
      <c r="E104" s="126"/>
      <c r="F104" s="126"/>
      <c r="G104" s="126"/>
      <c r="H104" s="126"/>
      <c r="I104" s="126"/>
    </row>
    <row r="105" spans="4:9" ht="18.75" hidden="1">
      <c r="D105" s="126"/>
      <c r="E105" s="126"/>
      <c r="F105" s="126"/>
      <c r="G105" s="126"/>
      <c r="H105" s="126"/>
      <c r="I105" s="126"/>
    </row>
    <row r="106" spans="4:9" ht="18.75" hidden="1">
      <c r="D106" s="126"/>
      <c r="E106" s="126"/>
      <c r="F106" s="126"/>
      <c r="G106" s="126"/>
      <c r="H106" s="126"/>
      <c r="I106" s="126"/>
    </row>
    <row r="107" spans="4:9" ht="18.75" hidden="1">
      <c r="D107" s="126"/>
      <c r="E107" s="126"/>
      <c r="F107" s="126"/>
      <c r="G107" s="126"/>
      <c r="H107" s="126"/>
      <c r="I107" s="126"/>
    </row>
    <row r="108" spans="4:9" ht="18.75" hidden="1">
      <c r="D108" s="126"/>
      <c r="E108" s="126"/>
      <c r="F108" s="126"/>
      <c r="G108" s="126"/>
      <c r="H108" s="126"/>
      <c r="I108" s="126"/>
    </row>
    <row r="109" spans="4:9" ht="18.75" hidden="1">
      <c r="D109" s="126"/>
      <c r="E109" s="126"/>
      <c r="F109" s="126"/>
      <c r="G109" s="126"/>
      <c r="H109" s="126"/>
      <c r="I109" s="126"/>
    </row>
    <row r="110" spans="4:9" ht="18.75" hidden="1">
      <c r="D110" s="126"/>
      <c r="E110" s="126"/>
      <c r="F110" s="126"/>
      <c r="G110" s="126"/>
      <c r="H110" s="126"/>
      <c r="I110" s="126"/>
    </row>
    <row r="111" spans="4:9" ht="18.75" hidden="1">
      <c r="D111" s="126"/>
      <c r="E111" s="126"/>
      <c r="F111" s="126"/>
      <c r="G111" s="126"/>
      <c r="H111" s="126"/>
      <c r="I111" s="126"/>
    </row>
    <row r="112" spans="4:9" ht="18.75" hidden="1">
      <c r="D112" s="126"/>
      <c r="E112" s="126"/>
      <c r="F112" s="126"/>
      <c r="G112" s="126"/>
      <c r="H112" s="126"/>
      <c r="I112" s="126"/>
    </row>
    <row r="113" spans="4:9" ht="18.75" hidden="1">
      <c r="D113" s="126"/>
      <c r="E113" s="126"/>
      <c r="F113" s="126"/>
      <c r="G113" s="126"/>
      <c r="H113" s="126"/>
      <c r="I113" s="126"/>
    </row>
    <row r="114" spans="4:9" ht="18.75" hidden="1">
      <c r="D114" s="126"/>
      <c r="E114" s="126"/>
      <c r="F114" s="126"/>
      <c r="G114" s="126"/>
      <c r="H114" s="126"/>
      <c r="I114" s="126"/>
    </row>
    <row r="115" spans="4:9" ht="18.75" hidden="1">
      <c r="D115" s="126"/>
      <c r="E115" s="126"/>
      <c r="F115" s="126"/>
      <c r="G115" s="126"/>
      <c r="H115" s="126"/>
      <c r="I115" s="126"/>
    </row>
    <row r="116" spans="4:9" ht="18.75" hidden="1">
      <c r="D116" s="126"/>
      <c r="E116" s="126"/>
      <c r="F116" s="126"/>
      <c r="G116" s="126"/>
      <c r="H116" s="126"/>
      <c r="I116" s="126"/>
    </row>
    <row r="117" spans="4:9" ht="18.75" hidden="1">
      <c r="D117" s="126"/>
      <c r="E117" s="126"/>
      <c r="F117" s="126"/>
      <c r="G117" s="126"/>
      <c r="H117" s="126"/>
      <c r="I117" s="126"/>
    </row>
    <row r="118" spans="4:9" ht="18.75" hidden="1">
      <c r="D118" s="126"/>
      <c r="E118" s="126"/>
      <c r="F118" s="126"/>
      <c r="G118" s="126"/>
      <c r="H118" s="126"/>
      <c r="I118" s="126"/>
    </row>
    <row r="119" spans="4:9" ht="18.75" hidden="1">
      <c r="D119" s="126"/>
      <c r="E119" s="126"/>
      <c r="F119" s="126"/>
      <c r="G119" s="126"/>
      <c r="H119" s="126"/>
      <c r="I119" s="126"/>
    </row>
    <row r="120" spans="4:9" ht="18.75" hidden="1">
      <c r="D120" s="126"/>
      <c r="E120" s="126"/>
      <c r="F120" s="126"/>
      <c r="G120" s="126"/>
      <c r="H120" s="126"/>
      <c r="I120" s="126"/>
    </row>
    <row r="121" spans="4:9" ht="18.75" hidden="1">
      <c r="D121" s="126"/>
      <c r="E121" s="126"/>
      <c r="F121" s="126"/>
      <c r="G121" s="126"/>
      <c r="H121" s="126"/>
      <c r="I121" s="126"/>
    </row>
    <row r="122" spans="4:9" ht="18.75" hidden="1">
      <c r="D122" s="126"/>
      <c r="E122" s="126"/>
      <c r="F122" s="126"/>
      <c r="G122" s="126"/>
      <c r="H122" s="126"/>
      <c r="I122" s="126"/>
    </row>
    <row r="123" spans="4:9" ht="18.75" hidden="1">
      <c r="D123" s="126"/>
      <c r="E123" s="126"/>
      <c r="F123" s="126"/>
      <c r="G123" s="126"/>
      <c r="H123" s="126"/>
      <c r="I123" s="126"/>
    </row>
    <row r="124" spans="4:9" ht="18.75" hidden="1">
      <c r="D124" s="126"/>
      <c r="E124" s="126"/>
      <c r="F124" s="126"/>
      <c r="G124" s="126"/>
      <c r="H124" s="126"/>
      <c r="I124" s="126"/>
    </row>
    <row r="125" spans="4:9" ht="18.75" hidden="1">
      <c r="D125" s="126"/>
      <c r="E125" s="126"/>
      <c r="F125" s="126"/>
      <c r="G125" s="126"/>
      <c r="H125" s="126"/>
      <c r="I125" s="126"/>
    </row>
    <row r="126" spans="4:9" ht="18.75" hidden="1">
      <c r="D126" s="126"/>
      <c r="E126" s="126"/>
      <c r="F126" s="126"/>
      <c r="G126" s="126"/>
      <c r="H126" s="126"/>
      <c r="I126" s="126"/>
    </row>
    <row r="127" spans="4:9" ht="18.75" hidden="1">
      <c r="D127" s="126"/>
      <c r="E127" s="126"/>
      <c r="F127" s="126"/>
      <c r="G127" s="126"/>
      <c r="H127" s="126"/>
      <c r="I127" s="126"/>
    </row>
    <row r="128" spans="4:9" ht="18.75" hidden="1">
      <c r="D128" s="126"/>
      <c r="E128" s="126"/>
      <c r="F128" s="126"/>
      <c r="G128" s="126"/>
      <c r="H128" s="126"/>
      <c r="I128" s="126"/>
    </row>
    <row r="129" spans="4:9" ht="18.75" hidden="1">
      <c r="D129" s="126"/>
      <c r="E129" s="126"/>
      <c r="F129" s="126"/>
      <c r="G129" s="126"/>
      <c r="H129" s="126"/>
      <c r="I129" s="126"/>
    </row>
    <row r="130" spans="4:9" ht="18.75" hidden="1">
      <c r="D130" s="126"/>
      <c r="E130" s="126"/>
      <c r="F130" s="126"/>
      <c r="G130" s="126"/>
      <c r="H130" s="126"/>
      <c r="I130" s="126"/>
    </row>
    <row r="131" spans="4:9" ht="18.75" hidden="1">
      <c r="D131" s="126"/>
      <c r="E131" s="126"/>
      <c r="F131" s="126"/>
      <c r="G131" s="126"/>
      <c r="H131" s="126"/>
      <c r="I131" s="126"/>
    </row>
    <row r="132" spans="4:9" ht="18.75" hidden="1">
      <c r="D132" s="126"/>
      <c r="E132" s="126"/>
      <c r="F132" s="126"/>
      <c r="G132" s="126"/>
      <c r="H132" s="126"/>
      <c r="I132" s="126"/>
    </row>
    <row r="133" spans="4:9" ht="18.75" hidden="1">
      <c r="D133" s="126"/>
      <c r="E133" s="126"/>
      <c r="F133" s="126"/>
      <c r="G133" s="126"/>
      <c r="H133" s="126"/>
      <c r="I133" s="126"/>
    </row>
    <row r="134" spans="4:9" ht="18.75" hidden="1">
      <c r="D134" s="126"/>
      <c r="E134" s="126"/>
      <c r="F134" s="126"/>
      <c r="G134" s="126"/>
      <c r="H134" s="126"/>
      <c r="I134" s="126"/>
    </row>
    <row r="135" spans="4:9" ht="18.75" hidden="1">
      <c r="D135" s="126"/>
      <c r="E135" s="126"/>
      <c r="F135" s="126"/>
      <c r="G135" s="126"/>
      <c r="H135" s="126"/>
      <c r="I135" s="126"/>
    </row>
    <row r="136" spans="4:9" ht="18.75" hidden="1">
      <c r="D136" s="126"/>
      <c r="E136" s="126"/>
      <c r="F136" s="126"/>
      <c r="G136" s="126"/>
      <c r="H136" s="126"/>
      <c r="I136" s="126"/>
    </row>
    <row r="137" spans="4:9" ht="18.75" hidden="1">
      <c r="D137" s="126"/>
      <c r="E137" s="126"/>
      <c r="F137" s="126"/>
      <c r="G137" s="126"/>
      <c r="H137" s="126"/>
      <c r="I137" s="126"/>
    </row>
    <row r="138" spans="4:9" ht="18.75" hidden="1">
      <c r="D138" s="126"/>
      <c r="E138" s="126"/>
      <c r="F138" s="126"/>
      <c r="G138" s="126"/>
      <c r="H138" s="126"/>
      <c r="I138" s="126"/>
    </row>
    <row r="139" spans="4:9" ht="18.75" hidden="1">
      <c r="D139" s="126"/>
      <c r="E139" s="126"/>
      <c r="F139" s="126"/>
      <c r="G139" s="126"/>
      <c r="H139" s="126"/>
      <c r="I139" s="126"/>
    </row>
    <row r="140" spans="4:9" ht="18.75" hidden="1">
      <c r="D140" s="126"/>
      <c r="E140" s="126"/>
      <c r="F140" s="126"/>
      <c r="G140" s="126"/>
      <c r="H140" s="126"/>
      <c r="I140" s="126"/>
    </row>
    <row r="141" spans="4:9" ht="18.75" hidden="1">
      <c r="D141" s="126"/>
      <c r="E141" s="126"/>
      <c r="F141" s="126"/>
      <c r="G141" s="126"/>
      <c r="H141" s="126"/>
      <c r="I141" s="126"/>
    </row>
    <row r="142" spans="4:9" ht="18.75" hidden="1">
      <c r="D142" s="126"/>
      <c r="E142" s="126"/>
      <c r="F142" s="126"/>
      <c r="G142" s="126"/>
      <c r="H142" s="126"/>
      <c r="I142" s="126"/>
    </row>
    <row r="143" spans="4:9" ht="18.75" hidden="1">
      <c r="D143" s="126"/>
      <c r="E143" s="126"/>
      <c r="F143" s="126"/>
      <c r="G143" s="126"/>
      <c r="H143" s="126"/>
      <c r="I143" s="126"/>
    </row>
    <row r="144" spans="4:9" ht="18.75" hidden="1">
      <c r="D144" s="126"/>
      <c r="E144" s="126"/>
      <c r="F144" s="126"/>
      <c r="G144" s="126"/>
      <c r="H144" s="126"/>
      <c r="I144" s="126"/>
    </row>
    <row r="145" spans="4:9" ht="18.75" hidden="1">
      <c r="D145" s="126"/>
      <c r="E145" s="126"/>
      <c r="F145" s="126"/>
      <c r="G145" s="126"/>
      <c r="H145" s="126"/>
      <c r="I145" s="126"/>
    </row>
    <row r="146" spans="4:9" ht="18.75" hidden="1">
      <c r="D146" s="126"/>
      <c r="E146" s="126"/>
      <c r="F146" s="126"/>
      <c r="G146" s="126"/>
      <c r="H146" s="126"/>
      <c r="I146" s="126"/>
    </row>
    <row r="147" spans="4:9" ht="18.75" hidden="1">
      <c r="D147" s="126"/>
      <c r="E147" s="126"/>
      <c r="F147" s="126"/>
      <c r="G147" s="126"/>
      <c r="H147" s="126"/>
      <c r="I147" s="126"/>
    </row>
    <row r="148" spans="4:9" ht="18.75" hidden="1">
      <c r="D148" s="126"/>
      <c r="E148" s="126"/>
      <c r="F148" s="126"/>
      <c r="G148" s="126"/>
      <c r="H148" s="126"/>
      <c r="I148" s="126"/>
    </row>
    <row r="149" spans="4:9" ht="18.75" hidden="1">
      <c r="D149" s="126"/>
      <c r="E149" s="126"/>
      <c r="F149" s="126"/>
      <c r="G149" s="126"/>
      <c r="H149" s="126"/>
      <c r="I149" s="126"/>
    </row>
    <row r="150" spans="4:9" ht="18.75" hidden="1">
      <c r="D150" s="126"/>
      <c r="E150" s="126"/>
      <c r="F150" s="126"/>
      <c r="G150" s="126"/>
      <c r="H150" s="126"/>
      <c r="I150" s="126"/>
    </row>
    <row r="151" spans="4:9" ht="18.75" hidden="1">
      <c r="D151" s="126"/>
      <c r="E151" s="126"/>
      <c r="F151" s="126"/>
      <c r="G151" s="126"/>
      <c r="H151" s="126"/>
      <c r="I151" s="126"/>
    </row>
    <row r="152" spans="4:9" ht="18.75" hidden="1">
      <c r="D152" s="126"/>
      <c r="E152" s="126"/>
      <c r="F152" s="126"/>
      <c r="G152" s="126"/>
      <c r="H152" s="126"/>
      <c r="I152" s="126"/>
    </row>
    <row r="153" spans="4:9" ht="18.75" hidden="1">
      <c r="D153" s="126"/>
      <c r="E153" s="126"/>
      <c r="F153" s="126"/>
      <c r="G153" s="126"/>
      <c r="H153" s="126"/>
      <c r="I153" s="126"/>
    </row>
    <row r="154" spans="4:9" ht="18.75" hidden="1">
      <c r="D154" s="126"/>
      <c r="E154" s="126"/>
      <c r="F154" s="126"/>
      <c r="G154" s="126"/>
      <c r="H154" s="126"/>
      <c r="I154" s="126"/>
    </row>
    <row r="155" spans="4:9" ht="18.75" hidden="1">
      <c r="D155" s="126"/>
      <c r="E155" s="126"/>
      <c r="F155" s="126"/>
      <c r="G155" s="126"/>
      <c r="H155" s="126"/>
      <c r="I155" s="126"/>
    </row>
    <row r="156" spans="4:9" ht="18.75" hidden="1">
      <c r="D156" s="126"/>
      <c r="E156" s="126"/>
      <c r="F156" s="126"/>
      <c r="G156" s="126"/>
      <c r="H156" s="126"/>
      <c r="I156" s="126"/>
    </row>
    <row r="157" spans="4:9" ht="18.75" hidden="1">
      <c r="D157" s="126"/>
      <c r="E157" s="126"/>
      <c r="F157" s="126"/>
      <c r="G157" s="126"/>
      <c r="H157" s="126"/>
      <c r="I157" s="126"/>
    </row>
    <row r="158" spans="4:9" ht="18.75" hidden="1">
      <c r="D158" s="126"/>
      <c r="E158" s="126"/>
      <c r="F158" s="126"/>
      <c r="G158" s="126"/>
      <c r="H158" s="126"/>
      <c r="I158" s="126"/>
    </row>
    <row r="159" spans="4:9" ht="18.75" hidden="1">
      <c r="D159" s="126"/>
      <c r="E159" s="126"/>
      <c r="F159" s="126"/>
      <c r="G159" s="126"/>
      <c r="H159" s="126"/>
      <c r="I159" s="126"/>
    </row>
    <row r="160" spans="4:9" ht="18.75" hidden="1">
      <c r="D160" s="126"/>
      <c r="E160" s="126"/>
      <c r="F160" s="126"/>
      <c r="G160" s="126"/>
      <c r="H160" s="126"/>
      <c r="I160" s="126"/>
    </row>
    <row r="161" spans="4:9" ht="18.75" hidden="1">
      <c r="D161" s="126"/>
      <c r="E161" s="126"/>
      <c r="F161" s="126"/>
      <c r="G161" s="126"/>
      <c r="H161" s="126"/>
      <c r="I161" s="126"/>
    </row>
    <row r="162" spans="4:9" ht="18.75" hidden="1">
      <c r="D162" s="126"/>
      <c r="E162" s="126"/>
      <c r="F162" s="126"/>
      <c r="G162" s="126"/>
      <c r="H162" s="126"/>
      <c r="I162" s="126"/>
    </row>
    <row r="163" spans="4:9" ht="18.75" hidden="1">
      <c r="D163" s="126"/>
      <c r="E163" s="126"/>
      <c r="F163" s="126"/>
      <c r="G163" s="126"/>
      <c r="H163" s="126"/>
      <c r="I163" s="126"/>
    </row>
    <row r="164" spans="4:9" ht="18.75" hidden="1">
      <c r="D164" s="126"/>
      <c r="E164" s="126"/>
      <c r="F164" s="126"/>
      <c r="G164" s="126"/>
      <c r="H164" s="126"/>
      <c r="I164" s="126"/>
    </row>
    <row r="165" spans="4:9" ht="18.75" hidden="1">
      <c r="D165" s="126"/>
      <c r="E165" s="126"/>
      <c r="F165" s="126"/>
      <c r="G165" s="126"/>
      <c r="H165" s="126"/>
      <c r="I165" s="126"/>
    </row>
    <row r="166" spans="4:9" ht="18.75" hidden="1">
      <c r="D166" s="126"/>
      <c r="E166" s="126"/>
      <c r="F166" s="126"/>
      <c r="G166" s="126"/>
      <c r="H166" s="126"/>
      <c r="I166" s="126"/>
    </row>
    <row r="167" spans="4:9" ht="18.75" hidden="1">
      <c r="D167" s="126"/>
      <c r="E167" s="126"/>
      <c r="F167" s="126"/>
      <c r="G167" s="126"/>
      <c r="H167" s="126"/>
      <c r="I167" s="126"/>
    </row>
    <row r="168" spans="4:9" ht="18.75" hidden="1">
      <c r="D168" s="126"/>
      <c r="E168" s="126"/>
      <c r="F168" s="126"/>
      <c r="G168" s="126"/>
      <c r="H168" s="126"/>
      <c r="I168" s="126"/>
    </row>
    <row r="169" spans="4:9" ht="18.75" hidden="1">
      <c r="D169" s="126"/>
      <c r="E169" s="126"/>
      <c r="F169" s="126"/>
      <c r="G169" s="126"/>
      <c r="H169" s="126"/>
      <c r="I169" s="126"/>
    </row>
    <row r="170" spans="4:9" ht="18.75" hidden="1">
      <c r="D170" s="126"/>
      <c r="E170" s="126"/>
      <c r="F170" s="126"/>
      <c r="G170" s="126"/>
      <c r="H170" s="126"/>
      <c r="I170" s="126"/>
    </row>
    <row r="171" spans="4:9" ht="18.75" hidden="1">
      <c r="D171" s="126"/>
      <c r="E171" s="126"/>
      <c r="F171" s="126"/>
      <c r="G171" s="126"/>
      <c r="H171" s="126"/>
      <c r="I171" s="126"/>
    </row>
    <row r="172" spans="4:9" ht="18.75" hidden="1">
      <c r="D172" s="126"/>
      <c r="E172" s="126"/>
      <c r="F172" s="126"/>
      <c r="G172" s="126"/>
      <c r="H172" s="126"/>
      <c r="I172" s="126"/>
    </row>
  </sheetData>
  <sheetProtection password="D290" sheet="1" objects="1" scenarios="1"/>
  <mergeCells count="69">
    <mergeCell ref="O37:Y37"/>
    <mergeCell ref="Z37:AC37"/>
    <mergeCell ref="K15:K16"/>
    <mergeCell ref="L15:L16"/>
    <mergeCell ref="K18:L18"/>
    <mergeCell ref="L11:L12"/>
    <mergeCell ref="J11:K12"/>
    <mergeCell ref="K19:L19"/>
    <mergeCell ref="AC33:AD33"/>
    <mergeCell ref="O34:P34"/>
    <mergeCell ref="Q34:Z34"/>
    <mergeCell ref="AA34:AC34"/>
    <mergeCell ref="O35:AC35"/>
    <mergeCell ref="O36:Q36"/>
    <mergeCell ref="R36:AC36"/>
    <mergeCell ref="O31:P31"/>
    <mergeCell ref="Q31:S31"/>
    <mergeCell ref="T31:V31"/>
    <mergeCell ref="Z31:Z32"/>
    <mergeCell ref="AA31:AD32"/>
    <mergeCell ref="O33:P33"/>
    <mergeCell ref="Q33:R33"/>
    <mergeCell ref="T33:U33"/>
    <mergeCell ref="V33:W33"/>
    <mergeCell ref="X33:AB33"/>
    <mergeCell ref="O27:P27"/>
    <mergeCell ref="AA27:AD27"/>
    <mergeCell ref="O28:P28"/>
    <mergeCell ref="AA28:AD28"/>
    <mergeCell ref="O29:P29"/>
    <mergeCell ref="AA29:AD29"/>
    <mergeCell ref="O24:P24"/>
    <mergeCell ref="AA24:AD24"/>
    <mergeCell ref="O25:P25"/>
    <mergeCell ref="AA25:AD25"/>
    <mergeCell ref="O26:P26"/>
    <mergeCell ref="AA26:AD26"/>
    <mergeCell ref="O21:P21"/>
    <mergeCell ref="AA21:AD21"/>
    <mergeCell ref="O22:P22"/>
    <mergeCell ref="AA22:AD22"/>
    <mergeCell ref="O23:P23"/>
    <mergeCell ref="AA23:AD23"/>
    <mergeCell ref="O18:P18"/>
    <mergeCell ref="AA18:AD18"/>
    <mergeCell ref="O19:P19"/>
    <mergeCell ref="AA19:AD19"/>
    <mergeCell ref="O20:P20"/>
    <mergeCell ref="AA20:AD20"/>
    <mergeCell ref="O15:P15"/>
    <mergeCell ref="AA15:AD15"/>
    <mergeCell ref="O16:P16"/>
    <mergeCell ref="AA16:AD16"/>
    <mergeCell ref="O17:P17"/>
    <mergeCell ref="AA17:AD17"/>
    <mergeCell ref="O11:Q11"/>
    <mergeCell ref="O12:Q12"/>
    <mergeCell ref="R12:T12"/>
    <mergeCell ref="U12:AA12"/>
    <mergeCell ref="Q13:S13"/>
    <mergeCell ref="V13:Y13"/>
    <mergeCell ref="O6:AD6"/>
    <mergeCell ref="O7:AD7"/>
    <mergeCell ref="P8:T8"/>
    <mergeCell ref="V8:X8"/>
    <mergeCell ref="O9:AD9"/>
    <mergeCell ref="O10:V10"/>
    <mergeCell ref="W10:X10"/>
    <mergeCell ref="AA10:AB10"/>
  </mergeCells>
  <conditionalFormatting sqref="S16:S29">
    <cfRule type="expression" priority="5" dxfId="3" stopIfTrue="1">
      <formula>N16=1</formula>
    </cfRule>
  </conditionalFormatting>
  <conditionalFormatting sqref="T33:U33 O36:R36">
    <cfRule type="expression" priority="4" dxfId="5" stopIfTrue="1">
      <formula>$B$3&lt;&gt;3</formula>
    </cfRule>
  </conditionalFormatting>
  <conditionalFormatting sqref="Q33:R33">
    <cfRule type="expression" priority="3" dxfId="6" stopIfTrue="1">
      <formula>$B$3&lt;&gt;3</formula>
    </cfRule>
  </conditionalFormatting>
  <conditionalFormatting sqref="X33">
    <cfRule type="expression" priority="2" dxfId="7" stopIfTrue="1">
      <formula>$B$3&lt;&gt;3</formula>
    </cfRule>
  </conditionalFormatting>
  <conditionalFormatting sqref="V33:W33 AC33:AD33">
    <cfRule type="expression" priority="1" dxfId="8" stopIfTrue="1">
      <formula>AND($B$3=3,$K$3=4)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2015-12-15T03:59:04Z</dcterms:modified>
  <cp:category/>
  <cp:version/>
  <cp:contentType/>
  <cp:contentStatus/>
</cp:coreProperties>
</file>